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450" tabRatio="519"/>
  </bookViews>
  <sheets>
    <sheet name="U-11" sheetId="8" r:id="rId1"/>
  </sheets>
  <definedNames>
    <definedName name="_xlnm.Print_Area" localSheetId="0">'U-11'!$A$1:$BE$47</definedName>
  </definedNames>
  <calcPr calcId="152511" iterateDelta="1E-4"/>
</workbook>
</file>

<file path=xl/calcChain.xml><?xml version="1.0" encoding="utf-8"?>
<calcChain xmlns="http://schemas.openxmlformats.org/spreadsheetml/2006/main">
  <c r="BB47" i="8" l="1"/>
  <c r="AX47" i="8"/>
  <c r="AT47" i="8"/>
  <c r="AP47" i="8"/>
  <c r="BB46" i="8"/>
  <c r="AX46" i="8"/>
  <c r="AT46" i="8"/>
  <c r="AP46" i="8"/>
  <c r="BB45" i="8"/>
  <c r="AX45" i="8"/>
  <c r="AT45" i="8"/>
  <c r="AP45" i="8"/>
  <c r="BB44" i="8"/>
  <c r="AX44" i="8"/>
  <c r="AT44" i="8"/>
  <c r="AP44" i="8"/>
  <c r="BB43" i="8"/>
  <c r="AX43" i="8"/>
  <c r="AT43" i="8"/>
  <c r="AP43" i="8"/>
  <c r="BB42" i="8"/>
  <c r="AX42" i="8"/>
  <c r="AT42" i="8"/>
  <c r="AP42" i="8"/>
  <c r="BB41" i="8"/>
  <c r="AX41" i="8"/>
  <c r="AT41" i="8"/>
  <c r="AP41" i="8"/>
  <c r="BB40" i="8"/>
  <c r="AX40" i="8"/>
  <c r="AT40" i="8"/>
  <c r="AP40" i="8"/>
  <c r="BB39" i="8"/>
  <c r="AX39" i="8"/>
  <c r="AT39" i="8"/>
  <c r="AP39" i="8"/>
  <c r="BB38" i="8"/>
  <c r="AX38" i="8"/>
  <c r="AT38" i="8"/>
  <c r="AP38" i="8"/>
  <c r="BB25" i="8"/>
  <c r="AX25" i="8"/>
  <c r="AT25" i="8"/>
  <c r="AP25" i="8"/>
  <c r="BB24" i="8"/>
  <c r="AX24" i="8"/>
  <c r="AT24" i="8"/>
  <c r="AP24" i="8"/>
  <c r="BB23" i="8"/>
  <c r="AX23" i="8"/>
  <c r="AT23" i="8"/>
  <c r="AP23" i="8"/>
  <c r="BB22" i="8"/>
  <c r="AX22" i="8"/>
  <c r="AT22" i="8"/>
  <c r="AP22" i="8"/>
  <c r="BB21" i="8"/>
  <c r="AX21" i="8"/>
  <c r="AT21" i="8"/>
  <c r="AP21" i="8"/>
  <c r="BB20" i="8"/>
  <c r="AX20" i="8"/>
  <c r="AT20" i="8"/>
  <c r="AP20" i="8"/>
  <c r="BB19" i="8"/>
  <c r="AX19" i="8"/>
  <c r="AT19" i="8"/>
  <c r="AP19" i="8"/>
  <c r="BB18" i="8"/>
  <c r="AX18" i="8"/>
  <c r="AT18" i="8"/>
  <c r="AP18" i="8"/>
  <c r="BB17" i="8"/>
  <c r="AX17" i="8"/>
  <c r="AT17" i="8"/>
  <c r="AP17" i="8"/>
  <c r="BB16" i="8"/>
  <c r="AX16" i="8"/>
  <c r="AT16" i="8"/>
  <c r="AP16" i="8"/>
  <c r="BB34" i="8" l="1"/>
  <c r="AX34" i="8"/>
  <c r="AT34" i="8"/>
  <c r="AP34" i="8"/>
  <c r="BB33" i="8"/>
  <c r="AX33" i="8"/>
  <c r="AT33" i="8"/>
  <c r="AP33" i="8"/>
  <c r="BB32" i="8"/>
  <c r="AX32" i="8"/>
  <c r="AT32" i="8"/>
  <c r="AP32" i="8"/>
  <c r="Y32" i="8"/>
  <c r="M32" i="8"/>
  <c r="I32" i="8"/>
  <c r="E32" i="8"/>
  <c r="V32" i="8" s="1"/>
  <c r="BB31" i="8"/>
  <c r="AX31" i="8"/>
  <c r="AT31" i="8"/>
  <c r="AP31" i="8"/>
  <c r="Y31" i="8"/>
  <c r="Q31" i="8"/>
  <c r="I31" i="8"/>
  <c r="E31" i="8"/>
  <c r="V31" i="8" s="1"/>
  <c r="BB30" i="8"/>
  <c r="AX30" i="8"/>
  <c r="AT30" i="8"/>
  <c r="AP30" i="8"/>
  <c r="Y30" i="8"/>
  <c r="Q30" i="8"/>
  <c r="M30" i="8"/>
  <c r="U30" i="8" s="1"/>
  <c r="E30" i="8"/>
  <c r="BB29" i="8"/>
  <c r="AX29" i="8"/>
  <c r="AT29" i="8"/>
  <c r="AP29" i="8"/>
  <c r="Y29" i="8"/>
  <c r="Y33" i="8" s="1"/>
  <c r="Q29" i="8"/>
  <c r="M29" i="8"/>
  <c r="I29" i="8"/>
  <c r="W29" i="8" s="1"/>
  <c r="AJ28" i="8"/>
  <c r="AJ29" i="8" s="1"/>
  <c r="AJ30" i="8" s="1"/>
  <c r="AJ31" i="8" s="1"/>
  <c r="AJ32" i="8" s="1"/>
  <c r="AJ33" i="8" s="1"/>
  <c r="AJ34" i="8" s="1"/>
  <c r="AO27" i="8" s="1"/>
  <c r="Q28" i="8"/>
  <c r="M28" i="8"/>
  <c r="I28" i="8"/>
  <c r="E28" i="8"/>
  <c r="W30" i="8" l="1"/>
  <c r="X30" i="8" s="1"/>
  <c r="V29" i="8"/>
  <c r="V30" i="8"/>
  <c r="U32" i="8"/>
  <c r="X32" i="8" s="1"/>
  <c r="U29" i="8"/>
  <c r="X29" i="8" s="1"/>
  <c r="W31" i="8"/>
  <c r="W32" i="8"/>
  <c r="U31" i="8"/>
  <c r="X31" i="8" l="1"/>
  <c r="AC42" i="8" l="1"/>
  <c r="Q42" i="8"/>
  <c r="M42" i="8"/>
  <c r="I42" i="8"/>
  <c r="AA42" i="8" s="1"/>
  <c r="E42" i="8"/>
  <c r="Y42" i="8" s="1"/>
  <c r="AC41" i="8"/>
  <c r="U41" i="8"/>
  <c r="M41" i="8"/>
  <c r="I41" i="8"/>
  <c r="E41" i="8"/>
  <c r="Z41" i="8" s="1"/>
  <c r="AC40" i="8"/>
  <c r="U40" i="8"/>
  <c r="Q40" i="8"/>
  <c r="I40" i="8"/>
  <c r="E40" i="8"/>
  <c r="Y40" i="8" s="1"/>
  <c r="AC39" i="8"/>
  <c r="U39" i="8"/>
  <c r="Q39" i="8"/>
  <c r="M39" i="8"/>
  <c r="E39" i="8"/>
  <c r="Z39" i="8" s="1"/>
  <c r="AC38" i="8"/>
  <c r="AC43" i="8" s="1"/>
  <c r="AA38" i="8"/>
  <c r="U38" i="8"/>
  <c r="Q38" i="8"/>
  <c r="M38" i="8"/>
  <c r="I38" i="8"/>
  <c r="Z38" i="8" s="1"/>
  <c r="AJ37" i="8"/>
  <c r="AJ38" i="8" s="1"/>
  <c r="AJ39" i="8" s="1"/>
  <c r="AJ40" i="8" s="1"/>
  <c r="AJ41" i="8" s="1"/>
  <c r="AJ42" i="8" s="1"/>
  <c r="AJ43" i="8" s="1"/>
  <c r="AJ44" i="8" s="1"/>
  <c r="AJ45" i="8" s="1"/>
  <c r="AJ46" i="8" s="1"/>
  <c r="AJ47" i="8" s="1"/>
  <c r="AO36" i="8" s="1"/>
  <c r="U37" i="8"/>
  <c r="Q37" i="8"/>
  <c r="M37" i="8"/>
  <c r="I37" i="8"/>
  <c r="E37" i="8"/>
  <c r="AJ15" i="8"/>
  <c r="AC20" i="8"/>
  <c r="Q20" i="8"/>
  <c r="M20" i="8"/>
  <c r="I20" i="8"/>
  <c r="E20" i="8"/>
  <c r="AA20" i="8" s="1"/>
  <c r="AC19" i="8"/>
  <c r="U19" i="8"/>
  <c r="M19" i="8"/>
  <c r="I19" i="8"/>
  <c r="E19" i="8"/>
  <c r="AC18" i="8"/>
  <c r="U18" i="8"/>
  <c r="Q18" i="8"/>
  <c r="I18" i="8"/>
  <c r="E18" i="8"/>
  <c r="AC17" i="8"/>
  <c r="U17" i="8"/>
  <c r="Q17" i="8"/>
  <c r="M17" i="8"/>
  <c r="E17" i="8"/>
  <c r="AC16" i="8"/>
  <c r="U16" i="8"/>
  <c r="Q16" i="8"/>
  <c r="M16" i="8"/>
  <c r="I16" i="8"/>
  <c r="U15" i="8"/>
  <c r="Q15" i="8"/>
  <c r="M15" i="8"/>
  <c r="I15" i="8"/>
  <c r="E15" i="8"/>
  <c r="Y39" i="8" l="1"/>
  <c r="AA40" i="8"/>
  <c r="AB40" i="8" s="1"/>
  <c r="AA18" i="8"/>
  <c r="Z40" i="8"/>
  <c r="AB42" i="8"/>
  <c r="AJ16" i="8"/>
  <c r="AJ17" i="8" s="1"/>
  <c r="AJ18" i="8" s="1"/>
  <c r="AJ19" i="8" s="1"/>
  <c r="AJ20" i="8" s="1"/>
  <c r="AJ21" i="8" s="1"/>
  <c r="AJ22" i="8" s="1"/>
  <c r="AJ23" i="8" s="1"/>
  <c r="AJ24" i="8" s="1"/>
  <c r="AJ25" i="8" s="1"/>
  <c r="AO14" i="8" s="1"/>
  <c r="Y38" i="8"/>
  <c r="AB38" i="8" s="1"/>
  <c r="AA39" i="8"/>
  <c r="AB39" i="8" s="1"/>
  <c r="AA41" i="8"/>
  <c r="Z42" i="8"/>
  <c r="Y41" i="8"/>
  <c r="AB41" i="8" s="1"/>
  <c r="Y18" i="8"/>
  <c r="AB18" i="8" s="1"/>
  <c r="Z17" i="8"/>
  <c r="Y17" i="8"/>
  <c r="AA16" i="8"/>
  <c r="Z16" i="8"/>
  <c r="Z18" i="8"/>
  <c r="AC21" i="8"/>
  <c r="Z19" i="8"/>
  <c r="Y16" i="8"/>
  <c r="AA17" i="8"/>
  <c r="AB17" i="8" s="1"/>
  <c r="AA19" i="8"/>
  <c r="Y20" i="8"/>
  <c r="AB20" i="8" s="1"/>
  <c r="Z20" i="8"/>
  <c r="Y19" i="8"/>
  <c r="AB16" i="8" l="1"/>
  <c r="AB19" i="8"/>
  <c r="BB12" i="8" l="1"/>
  <c r="AX12" i="8"/>
  <c r="AT12" i="8"/>
  <c r="AP12" i="8"/>
  <c r="BB11" i="8"/>
  <c r="AX11" i="8"/>
  <c r="AT11" i="8"/>
  <c r="AP11" i="8"/>
  <c r="BB10" i="8"/>
  <c r="AX10" i="8"/>
  <c r="AT10" i="8"/>
  <c r="AP10" i="8"/>
  <c r="Y10" i="8"/>
  <c r="M10" i="8"/>
  <c r="I10" i="8"/>
  <c r="E10" i="8"/>
  <c r="BB9" i="8"/>
  <c r="AX9" i="8"/>
  <c r="AT9" i="8"/>
  <c r="AP9" i="8"/>
  <c r="Y9" i="8"/>
  <c r="Q9" i="8"/>
  <c r="I9" i="8"/>
  <c r="E9" i="8"/>
  <c r="BB8" i="8"/>
  <c r="AX8" i="8"/>
  <c r="AT8" i="8"/>
  <c r="AP8" i="8"/>
  <c r="Y8" i="8"/>
  <c r="Q8" i="8"/>
  <c r="M8" i="8"/>
  <c r="E8" i="8"/>
  <c r="BB7" i="8"/>
  <c r="AX7" i="8"/>
  <c r="AT7" i="8"/>
  <c r="AP7" i="8"/>
  <c r="Y7" i="8"/>
  <c r="Q7" i="8"/>
  <c r="M7" i="8"/>
  <c r="I7" i="8"/>
  <c r="AJ6" i="8"/>
  <c r="Q6" i="8"/>
  <c r="M6" i="8"/>
  <c r="I6" i="8"/>
  <c r="E6" i="8"/>
  <c r="AJ7" i="8" l="1"/>
  <c r="AJ8" i="8" s="1"/>
  <c r="AJ9" i="8" s="1"/>
  <c r="AJ10" i="8" s="1"/>
  <c r="AJ11" i="8" s="1"/>
  <c r="AJ12" i="8" s="1"/>
  <c r="AO5" i="8" s="1"/>
  <c r="V8" i="8"/>
  <c r="W8" i="8"/>
  <c r="V10" i="8"/>
  <c r="U8" i="8"/>
  <c r="W7" i="8"/>
  <c r="U7" i="8"/>
  <c r="Y11" i="8"/>
  <c r="V9" i="8"/>
  <c r="W10" i="8"/>
  <c r="W9" i="8"/>
  <c r="U10" i="8"/>
  <c r="V7" i="8"/>
  <c r="U9" i="8"/>
  <c r="X8" i="8" l="1"/>
  <c r="X7" i="8"/>
  <c r="X9" i="8"/>
  <c r="X10" i="8"/>
</calcChain>
</file>

<file path=xl/sharedStrings.xml><?xml version="1.0" encoding="utf-8"?>
<sst xmlns="http://schemas.openxmlformats.org/spreadsheetml/2006/main" count="150" uniqueCount="46">
  <si>
    <t>福井野</t>
    <rPh sb="0" eb="2">
      <t>フクイ</t>
    </rPh>
    <rPh sb="2" eb="3">
      <t>ノ</t>
    </rPh>
    <phoneticPr fontId="1"/>
  </si>
  <si>
    <t>琴似中央</t>
    <rPh sb="0" eb="2">
      <t>コトニ</t>
    </rPh>
    <rPh sb="2" eb="4">
      <t>チュウオウ</t>
    </rPh>
    <phoneticPr fontId="1"/>
  </si>
  <si>
    <t>手稲東</t>
    <rPh sb="0" eb="2">
      <t>テイネ</t>
    </rPh>
    <rPh sb="2" eb="3">
      <t>ヒガシ</t>
    </rPh>
    <phoneticPr fontId="1"/>
  </si>
  <si>
    <t>八軒北</t>
    <rPh sb="0" eb="2">
      <t>ハチケン</t>
    </rPh>
    <rPh sb="2" eb="3">
      <t>キタ</t>
    </rPh>
    <phoneticPr fontId="1"/>
  </si>
  <si>
    <t>八軒西</t>
    <rPh sb="0" eb="2">
      <t>ハチケン</t>
    </rPh>
    <rPh sb="2" eb="3">
      <t>ニシ</t>
    </rPh>
    <phoneticPr fontId="1"/>
  </si>
  <si>
    <t>山の手</t>
    <rPh sb="0" eb="1">
      <t>ヤマ</t>
    </rPh>
    <rPh sb="2" eb="3">
      <t>テ</t>
    </rPh>
    <phoneticPr fontId="1"/>
  </si>
  <si>
    <t>会場</t>
    <rPh sb="0" eb="2">
      <t>カイジョウ</t>
    </rPh>
    <phoneticPr fontId="4"/>
  </si>
  <si>
    <t>車</t>
    <rPh sb="0" eb="1">
      <t>クルマ</t>
    </rPh>
    <phoneticPr fontId="4"/>
  </si>
  <si>
    <t>台</t>
    <rPh sb="0" eb="1">
      <t>ダイ</t>
    </rPh>
    <phoneticPr fontId="4"/>
  </si>
  <si>
    <t>勝</t>
    <rPh sb="0" eb="1">
      <t>カチ</t>
    </rPh>
    <phoneticPr fontId="4"/>
  </si>
  <si>
    <t>敗</t>
    <rPh sb="0" eb="1">
      <t>ハイ</t>
    </rPh>
    <phoneticPr fontId="4"/>
  </si>
  <si>
    <t>分</t>
    <rPh sb="0" eb="1">
      <t>ワ</t>
    </rPh>
    <phoneticPr fontId="4"/>
  </si>
  <si>
    <t>勝点</t>
    <rPh sb="0" eb="1">
      <t>カチ</t>
    </rPh>
    <rPh sb="1" eb="2">
      <t>テン</t>
    </rPh>
    <phoneticPr fontId="4"/>
  </si>
  <si>
    <t>順位</t>
    <rPh sb="0" eb="2">
      <t>ジュンイ</t>
    </rPh>
    <phoneticPr fontId="4"/>
  </si>
  <si>
    <t>開場</t>
    <rPh sb="0" eb="2">
      <t>カイジョウ</t>
    </rPh>
    <phoneticPr fontId="4"/>
  </si>
  <si>
    <t>対戦</t>
    <rPh sb="0" eb="2">
      <t>タイセン</t>
    </rPh>
    <phoneticPr fontId="4"/>
  </si>
  <si>
    <t>審判</t>
    <rPh sb="0" eb="2">
      <t>シンパン</t>
    </rPh>
    <phoneticPr fontId="4"/>
  </si>
  <si>
    <t>-</t>
    <phoneticPr fontId="1"/>
  </si>
  <si>
    <t>得失</t>
    <rPh sb="0" eb="1">
      <t>トク</t>
    </rPh>
    <rPh sb="1" eb="2">
      <t>シツ</t>
    </rPh>
    <phoneticPr fontId="4"/>
  </si>
  <si>
    <t>指導者打合</t>
    <rPh sb="0" eb="3">
      <t>シドウシャ</t>
    </rPh>
    <rPh sb="3" eb="5">
      <t>ウチアワ</t>
    </rPh>
    <phoneticPr fontId="4"/>
  </si>
  <si>
    <t>西　園</t>
    <rPh sb="0" eb="1">
      <t>セイ</t>
    </rPh>
    <rPh sb="2" eb="3">
      <t>エン</t>
    </rPh>
    <phoneticPr fontId="1"/>
  </si>
  <si>
    <t>琴　似</t>
    <rPh sb="0" eb="1">
      <t>コト</t>
    </rPh>
    <rPh sb="2" eb="3">
      <t>ニ</t>
    </rPh>
    <phoneticPr fontId="1"/>
  </si>
  <si>
    <t>10分-2分-10分</t>
    <rPh sb="2" eb="3">
      <t>フン</t>
    </rPh>
    <rPh sb="5" eb="6">
      <t>フン</t>
    </rPh>
    <rPh sb="9" eb="10">
      <t>フン</t>
    </rPh>
    <phoneticPr fontId="1"/>
  </si>
  <si>
    <t>U-11　西区交流フットサル</t>
    <rPh sb="5" eb="6">
      <t>ニシ</t>
    </rPh>
    <rPh sb="7" eb="9">
      <t>コウリュウ</t>
    </rPh>
    <phoneticPr fontId="4"/>
  </si>
  <si>
    <t>～</t>
    <phoneticPr fontId="1"/>
  </si>
  <si>
    <t>八　軒</t>
    <rPh sb="0" eb="1">
      <t>ハチ</t>
    </rPh>
    <rPh sb="2" eb="3">
      <t>ケン</t>
    </rPh>
    <phoneticPr fontId="1"/>
  </si>
  <si>
    <t>試合終了</t>
    <rPh sb="0" eb="2">
      <t>シアイ</t>
    </rPh>
    <rPh sb="2" eb="4">
      <t>シュウリョウ</t>
    </rPh>
    <phoneticPr fontId="1"/>
  </si>
  <si>
    <t>-</t>
    <phoneticPr fontId="1"/>
  </si>
  <si>
    <t>～</t>
    <phoneticPr fontId="1"/>
  </si>
  <si>
    <t>-</t>
    <phoneticPr fontId="1"/>
  </si>
  <si>
    <t>宮の丘</t>
    <rPh sb="0" eb="1">
      <t>ミヤ</t>
    </rPh>
    <rPh sb="2" eb="3">
      <t>オカ</t>
    </rPh>
    <phoneticPr fontId="1"/>
  </si>
  <si>
    <t>平成30年度開催</t>
    <rPh sb="0" eb="2">
      <t>ヘイセイ</t>
    </rPh>
    <rPh sb="4" eb="6">
      <t>ネンド</t>
    </rPh>
    <rPh sb="6" eb="8">
      <t>カイサイ</t>
    </rPh>
    <phoneticPr fontId="1"/>
  </si>
  <si>
    <t>アプリーレ</t>
    <phoneticPr fontId="1"/>
  </si>
  <si>
    <t>福井野小学校</t>
    <rPh sb="0" eb="2">
      <t>フクイ</t>
    </rPh>
    <rPh sb="2" eb="3">
      <t>ノ</t>
    </rPh>
    <rPh sb="3" eb="6">
      <t>ショウガッコウ</t>
    </rPh>
    <phoneticPr fontId="1"/>
  </si>
  <si>
    <t>BONITA</t>
    <phoneticPr fontId="1"/>
  </si>
  <si>
    <t>八軒北小学校</t>
    <rPh sb="0" eb="2">
      <t>ハチケン</t>
    </rPh>
    <rPh sb="2" eb="3">
      <t>キタ</t>
    </rPh>
    <rPh sb="3" eb="6">
      <t>ショウガッコウ</t>
    </rPh>
    <phoneticPr fontId="1"/>
  </si>
  <si>
    <t>西野第二①</t>
    <rPh sb="0" eb="2">
      <t>ニシノ</t>
    </rPh>
    <rPh sb="2" eb="4">
      <t>ダイニ</t>
    </rPh>
    <phoneticPr fontId="1"/>
  </si>
  <si>
    <t>平和小学校</t>
    <rPh sb="0" eb="2">
      <t>ヘイワ</t>
    </rPh>
    <rPh sb="2" eb="5">
      <t>ショウガッコウ</t>
    </rPh>
    <phoneticPr fontId="1"/>
  </si>
  <si>
    <t>八軒西小学校</t>
    <rPh sb="0" eb="2">
      <t>ハチケン</t>
    </rPh>
    <rPh sb="2" eb="3">
      <t>ニシ</t>
    </rPh>
    <rPh sb="3" eb="6">
      <t>ショウガッコウ</t>
    </rPh>
    <phoneticPr fontId="1"/>
  </si>
  <si>
    <t>発寒①</t>
    <rPh sb="0" eb="2">
      <t>ハッサム</t>
    </rPh>
    <phoneticPr fontId="1"/>
  </si>
  <si>
    <t>発寒②</t>
    <rPh sb="0" eb="2">
      <t>ハッサム</t>
    </rPh>
    <phoneticPr fontId="1"/>
  </si>
  <si>
    <t>平和①</t>
    <rPh sb="0" eb="2">
      <t>ヘイワ</t>
    </rPh>
    <phoneticPr fontId="1"/>
  </si>
  <si>
    <t>平和②</t>
    <rPh sb="0" eb="2">
      <t>ヘイワ</t>
    </rPh>
    <phoneticPr fontId="1"/>
  </si>
  <si>
    <t>順位決定方法：①勝点②当該チームの対戦成績③当該チームの得失点差④当該チームの総得点⑤グループ内の得失点差⑥グループ内の総得点⑦抽選</t>
    <rPh sb="0" eb="2">
      <t>ジュンイ</t>
    </rPh>
    <rPh sb="2" eb="4">
      <t>ケッテイ</t>
    </rPh>
    <rPh sb="4" eb="6">
      <t>ホウホウ</t>
    </rPh>
    <rPh sb="8" eb="9">
      <t>カチ</t>
    </rPh>
    <rPh sb="9" eb="10">
      <t>テン</t>
    </rPh>
    <rPh sb="11" eb="13">
      <t>トウガイ</t>
    </rPh>
    <rPh sb="17" eb="19">
      <t>タイセン</t>
    </rPh>
    <rPh sb="19" eb="21">
      <t>セイセキ</t>
    </rPh>
    <rPh sb="22" eb="24">
      <t>トウガイ</t>
    </rPh>
    <rPh sb="28" eb="31">
      <t>トクシッテン</t>
    </rPh>
    <rPh sb="31" eb="32">
      <t>サ</t>
    </rPh>
    <rPh sb="33" eb="35">
      <t>トウガイ</t>
    </rPh>
    <rPh sb="39" eb="42">
      <t>ソウトクテン</t>
    </rPh>
    <rPh sb="47" eb="48">
      <t>ナイ</t>
    </rPh>
    <rPh sb="49" eb="53">
      <t>トクシッテンサ</t>
    </rPh>
    <rPh sb="58" eb="59">
      <t>ナイ</t>
    </rPh>
    <rPh sb="60" eb="63">
      <t>ソウトクテン</t>
    </rPh>
    <rPh sb="64" eb="66">
      <t>チュウセン</t>
    </rPh>
    <phoneticPr fontId="1"/>
  </si>
  <si>
    <t>西野第二②</t>
    <rPh sb="0" eb="1">
      <t>ニシ</t>
    </rPh>
    <rPh sb="1" eb="2">
      <t>ノ</t>
    </rPh>
    <rPh sb="2" eb="4">
      <t>ダイニ</t>
    </rPh>
    <phoneticPr fontId="1"/>
  </si>
  <si>
    <t>※対戦・審判変更あります</t>
    <rPh sb="1" eb="3">
      <t>タイセン</t>
    </rPh>
    <rPh sb="4" eb="6">
      <t>シンパン</t>
    </rPh>
    <rPh sb="6" eb="8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</si>
</sst>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h:mm;@"/>
    <numFmt numFmtId="177" formatCode="\+General;\-General;&quot;±&quot;0"/>
    <numFmt numFmtId="178" formatCode="hh:mm"/>
    <numFmt numFmtId="179" formatCode="m/d\ \(aaa\)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7">
    <xf numFmtId="0" fontId="0" fillId="0" borderId="0" xfId="0">
      <alignment vertical="center"/>
    </xf>
    <xf numFmtId="0" fontId="6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center" vertical="center" shrinkToFit="1"/>
    </xf>
    <xf numFmtId="0" fontId="7" fillId="0" borderId="0" xfId="1" applyFont="1" applyFill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8" fillId="0" borderId="0" xfId="1" applyFont="1" applyFill="1" applyAlignment="1">
      <alignment horizontal="center" vertical="center" shrinkToFit="1"/>
    </xf>
    <xf numFmtId="0" fontId="5" fillId="0" borderId="12" xfId="1" applyFont="1" applyFill="1" applyBorder="1" applyAlignment="1">
      <alignment vertical="center" shrinkToFit="1"/>
    </xf>
    <xf numFmtId="0" fontId="10" fillId="0" borderId="1" xfId="1" applyFont="1" applyFill="1" applyBorder="1" applyAlignment="1">
      <alignment horizontal="center" vertical="center" shrinkToFit="1"/>
    </xf>
    <xf numFmtId="177" fontId="5" fillId="0" borderId="0" xfId="1" applyNumberFormat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vertical="center" shrinkToFit="1"/>
    </xf>
    <xf numFmtId="0" fontId="5" fillId="3" borderId="3" xfId="1" applyFont="1" applyFill="1" applyBorder="1" applyAlignment="1">
      <alignment vertical="center" shrinkToFit="1"/>
    </xf>
    <xf numFmtId="0" fontId="5" fillId="3" borderId="4" xfId="1" applyFont="1" applyFill="1" applyBorder="1" applyAlignment="1">
      <alignment vertical="center" shrinkToFit="1"/>
    </xf>
    <xf numFmtId="0" fontId="5" fillId="0" borderId="2" xfId="1" applyNumberFormat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 shrinkToFit="1"/>
    </xf>
    <xf numFmtId="0" fontId="8" fillId="0" borderId="0" xfId="1" applyFont="1" applyFill="1" applyBorder="1" applyAlignment="1">
      <alignment horizontal="center" vertical="center" wrapText="1" shrinkToFit="1"/>
    </xf>
    <xf numFmtId="0" fontId="8" fillId="0" borderId="0" xfId="1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20" fontId="5" fillId="0" borderId="0" xfId="1" applyNumberFormat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vertical="center" shrinkToFit="1"/>
    </xf>
    <xf numFmtId="0" fontId="10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 wrapText="1" shrinkToFit="1"/>
    </xf>
    <xf numFmtId="0" fontId="5" fillId="0" borderId="0" xfId="1" applyFont="1" applyFill="1" applyAlignment="1">
      <alignment vertical="center" shrinkToFit="1"/>
    </xf>
    <xf numFmtId="0" fontId="10" fillId="0" borderId="2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177" fontId="11" fillId="4" borderId="0" xfId="1" applyNumberFormat="1" applyFont="1" applyFill="1" applyBorder="1" applyAlignment="1">
      <alignment horizontal="center" vertical="center" shrinkToFit="1"/>
    </xf>
    <xf numFmtId="56" fontId="9" fillId="0" borderId="0" xfId="1" applyNumberFormat="1" applyFont="1" applyFill="1" applyBorder="1" applyAlignment="1">
      <alignment vertical="center" shrinkToFit="1"/>
    </xf>
    <xf numFmtId="0" fontId="8" fillId="0" borderId="17" xfId="1" applyFont="1" applyFill="1" applyBorder="1" applyAlignment="1">
      <alignment vertical="center" wrapText="1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center" vertical="center" shrinkToFit="1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5" fillId="0" borderId="4" xfId="1" applyNumberFormat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15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shrinkToFit="1"/>
    </xf>
    <xf numFmtId="0" fontId="9" fillId="0" borderId="12" xfId="1" applyFont="1" applyFill="1" applyBorder="1" applyAlignment="1">
      <alignment horizontal="center" vertical="center" shrinkToFit="1"/>
    </xf>
    <xf numFmtId="0" fontId="5" fillId="0" borderId="12" xfId="2" applyFont="1" applyFill="1" applyBorder="1" applyAlignment="1">
      <alignment horizontal="center" vertical="center" shrinkToFit="1"/>
    </xf>
    <xf numFmtId="0" fontId="9" fillId="2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 shrinkToFit="1"/>
    </xf>
    <xf numFmtId="176" fontId="9" fillId="2" borderId="2" xfId="1" applyNumberFormat="1" applyFont="1" applyFill="1" applyBorder="1" applyAlignment="1">
      <alignment horizontal="center" vertical="center" shrinkToFit="1"/>
    </xf>
    <xf numFmtId="176" fontId="9" fillId="2" borderId="3" xfId="1" applyNumberFormat="1" applyFont="1" applyFill="1" applyBorder="1" applyAlignment="1">
      <alignment horizontal="center" vertical="center" shrinkToFit="1"/>
    </xf>
    <xf numFmtId="176" fontId="9" fillId="2" borderId="4" xfId="1" applyNumberFormat="1" applyFont="1" applyFill="1" applyBorder="1" applyAlignment="1">
      <alignment horizontal="center" vertical="center" shrinkToFit="1"/>
    </xf>
    <xf numFmtId="178" fontId="10" fillId="0" borderId="12" xfId="1" applyNumberFormat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7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56" fontId="9" fillId="0" borderId="8" xfId="1" applyNumberFormat="1" applyFont="1" applyFill="1" applyBorder="1" applyAlignment="1">
      <alignment horizontal="center" vertical="center" shrinkToFit="1"/>
    </xf>
    <xf numFmtId="56" fontId="9" fillId="0" borderId="3" xfId="1" applyNumberFormat="1" applyFont="1" applyFill="1" applyBorder="1" applyAlignment="1">
      <alignment horizontal="center" vertical="center" shrinkToFit="1"/>
    </xf>
    <xf numFmtId="56" fontId="9" fillId="0" borderId="4" xfId="1" applyNumberFormat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 wrapText="1" shrinkToFit="1"/>
    </xf>
    <xf numFmtId="0" fontId="5" fillId="0" borderId="0" xfId="1" applyFont="1" applyFill="1" applyAlignment="1">
      <alignment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179" fontId="9" fillId="0" borderId="2" xfId="1" applyNumberFormat="1" applyFont="1" applyFill="1" applyBorder="1" applyAlignment="1">
      <alignment horizontal="center" vertical="center" shrinkToFit="1"/>
    </xf>
    <xf numFmtId="179" fontId="9" fillId="0" borderId="3" xfId="1" applyNumberFormat="1" applyFont="1" applyFill="1" applyBorder="1" applyAlignment="1">
      <alignment horizontal="center" vertical="center" shrinkToFit="1"/>
    </xf>
    <xf numFmtId="179" fontId="9" fillId="0" borderId="4" xfId="1" applyNumberFormat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left" vertical="center" shrinkToFit="1"/>
    </xf>
    <xf numFmtId="0" fontId="11" fillId="0" borderId="12" xfId="1" applyFont="1" applyFill="1" applyBorder="1" applyAlignment="1">
      <alignment vertical="center" shrinkToFit="1"/>
    </xf>
    <xf numFmtId="0" fontId="12" fillId="0" borderId="2" xfId="1" applyFont="1" applyFill="1" applyBorder="1" applyAlignment="1">
      <alignment horizontal="center" vertical="center" wrapText="1" shrinkToFit="1"/>
    </xf>
    <xf numFmtId="0" fontId="5" fillId="0" borderId="16" xfId="1" applyFont="1" applyFill="1" applyBorder="1" applyAlignment="1">
      <alignment vertical="center" shrinkToFit="1"/>
    </xf>
  </cellXfs>
  <cellStyles count="3">
    <cellStyle name="標準" xfId="0" builtinId="0"/>
    <cellStyle name="標準_西区年間予定２００８" xfId="2"/>
    <cellStyle name="標準_全日本ﾌｯﾄ_西区年間予定２００８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BH48"/>
  <sheetViews>
    <sheetView tabSelected="1" zoomScale="50" zoomScaleNormal="50" zoomScaleSheetLayoutView="40" workbookViewId="0">
      <selection activeCell="AT36" sqref="AT36:BE36"/>
    </sheetView>
  </sheetViews>
  <sheetFormatPr defaultColWidth="3.75" defaultRowHeight="27" customHeight="1"/>
  <cols>
    <col min="1" max="1" width="8" style="1" customWidth="1"/>
    <col min="2" max="25" width="3.75" style="1"/>
    <col min="26" max="26" width="3.75" style="2"/>
    <col min="27" max="27" width="3.75" style="1"/>
    <col min="28" max="54" width="3.75" style="2"/>
    <col min="55" max="55" width="3.75" style="3"/>
    <col min="56" max="16384" width="3.75" style="2"/>
  </cols>
  <sheetData>
    <row r="1" spans="1:60" ht="27" customHeight="1">
      <c r="A1" s="67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9"/>
      <c r="S1" s="73" t="s">
        <v>31</v>
      </c>
      <c r="T1" s="74"/>
      <c r="U1" s="74"/>
      <c r="V1" s="74"/>
      <c r="W1" s="74"/>
      <c r="X1" s="74"/>
      <c r="Y1" s="74"/>
      <c r="Z1" s="75"/>
      <c r="AB1" s="39"/>
      <c r="AC1" s="40"/>
      <c r="AD1" s="40"/>
      <c r="AE1" s="40"/>
      <c r="AF1" s="76" t="s">
        <v>43</v>
      </c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</row>
    <row r="2" spans="1:60" ht="27" customHeight="1" thickBot="1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  <c r="S2" s="85" t="s">
        <v>22</v>
      </c>
      <c r="T2" s="78"/>
      <c r="U2" s="78"/>
      <c r="V2" s="78"/>
      <c r="W2" s="78"/>
      <c r="X2" s="78"/>
      <c r="Y2" s="78"/>
      <c r="Z2" s="79"/>
      <c r="AB2" s="40"/>
      <c r="AC2" s="40"/>
      <c r="AD2" s="40"/>
      <c r="AE2" s="40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</row>
    <row r="3" spans="1:60" ht="27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7"/>
      <c r="T3" s="18"/>
      <c r="U3" s="18"/>
      <c r="V3" s="18"/>
      <c r="W3" s="18"/>
      <c r="X3" s="18"/>
      <c r="Y3" s="18"/>
      <c r="Z3" s="18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60" s="6" customFormat="1" ht="27" customHeight="1">
      <c r="A4" s="80">
        <v>43421</v>
      </c>
      <c r="B4" s="81"/>
      <c r="C4" s="81"/>
      <c r="D4" s="81"/>
      <c r="E4" s="81"/>
      <c r="F4" s="81"/>
      <c r="G4" s="81"/>
      <c r="H4" s="82"/>
      <c r="I4" s="45"/>
      <c r="J4" s="25"/>
      <c r="K4" s="25"/>
      <c r="L4" s="25"/>
      <c r="M4" s="25"/>
      <c r="N4" s="25"/>
      <c r="O4" s="25"/>
      <c r="P4" s="25"/>
      <c r="Q4" s="5"/>
      <c r="R4" s="5"/>
      <c r="S4" s="44"/>
      <c r="T4" s="44"/>
      <c r="U4" s="44"/>
      <c r="V4" s="44"/>
      <c r="W4" s="44"/>
      <c r="X4" s="44"/>
      <c r="Y4" s="44"/>
      <c r="Z4" s="44"/>
      <c r="AA4" s="23"/>
      <c r="BC4" s="3"/>
    </row>
    <row r="5" spans="1:60" ht="27" customHeight="1">
      <c r="A5" s="58" t="s">
        <v>6</v>
      </c>
      <c r="B5" s="58"/>
      <c r="C5" s="59" t="s">
        <v>38</v>
      </c>
      <c r="D5" s="59"/>
      <c r="E5" s="59"/>
      <c r="F5" s="59"/>
      <c r="G5" s="59"/>
      <c r="H5" s="59"/>
      <c r="I5" s="59"/>
      <c r="J5" s="16"/>
      <c r="K5" s="16"/>
      <c r="L5" s="16"/>
      <c r="M5" s="16"/>
      <c r="N5" s="58"/>
      <c r="O5" s="58"/>
      <c r="P5" s="7"/>
      <c r="Q5" s="7"/>
      <c r="R5" s="7"/>
      <c r="S5" s="7"/>
      <c r="T5" s="7"/>
      <c r="U5" s="60" t="s">
        <v>7</v>
      </c>
      <c r="V5" s="60"/>
      <c r="W5" s="61">
        <v>4</v>
      </c>
      <c r="X5" s="61"/>
      <c r="Y5" s="62" t="s">
        <v>8</v>
      </c>
      <c r="Z5" s="62"/>
      <c r="AA5" s="28"/>
      <c r="AB5" s="28"/>
      <c r="AC5" s="28"/>
      <c r="AD5" s="28"/>
      <c r="AE5" s="19"/>
      <c r="AF5" s="46" t="s">
        <v>14</v>
      </c>
      <c r="AG5" s="47"/>
      <c r="AH5" s="47"/>
      <c r="AI5" s="48"/>
      <c r="AJ5" s="63">
        <v>0.375</v>
      </c>
      <c r="AK5" s="64"/>
      <c r="AL5" s="64"/>
      <c r="AM5" s="65"/>
      <c r="AN5" s="2" t="s">
        <v>24</v>
      </c>
      <c r="AO5" s="66">
        <f>+AJ12+(BG12/1440)</f>
        <v>0.52083333333333337</v>
      </c>
      <c r="AP5" s="66"/>
      <c r="AQ5" s="66"/>
      <c r="AR5" s="83" t="s">
        <v>26</v>
      </c>
      <c r="AS5" s="83"/>
      <c r="AT5" s="83"/>
      <c r="BC5" s="2"/>
      <c r="BG5" s="3"/>
    </row>
    <row r="6" spans="1:60" ht="27" customHeight="1">
      <c r="A6" s="46"/>
      <c r="B6" s="47"/>
      <c r="C6" s="47"/>
      <c r="D6" s="48"/>
      <c r="E6" s="46" t="str">
        <f>A7</f>
        <v>八軒西</v>
      </c>
      <c r="F6" s="47"/>
      <c r="G6" s="47"/>
      <c r="H6" s="48"/>
      <c r="I6" s="46" t="str">
        <f>A8</f>
        <v>八　軒</v>
      </c>
      <c r="J6" s="47"/>
      <c r="K6" s="47"/>
      <c r="L6" s="48"/>
      <c r="M6" s="46" t="str">
        <f>A9</f>
        <v>発寒①</v>
      </c>
      <c r="N6" s="47"/>
      <c r="O6" s="47"/>
      <c r="P6" s="48"/>
      <c r="Q6" s="46" t="str">
        <f>A10</f>
        <v>山の手</v>
      </c>
      <c r="R6" s="47"/>
      <c r="S6" s="47"/>
      <c r="T6" s="48"/>
      <c r="U6" s="21" t="s">
        <v>9</v>
      </c>
      <c r="V6" s="21" t="s">
        <v>10</v>
      </c>
      <c r="W6" s="21" t="s">
        <v>11</v>
      </c>
      <c r="X6" s="8" t="s">
        <v>12</v>
      </c>
      <c r="Y6" s="22" t="s">
        <v>18</v>
      </c>
      <c r="Z6" s="8" t="s">
        <v>13</v>
      </c>
      <c r="AA6" s="10"/>
      <c r="AB6" s="10"/>
      <c r="AC6" s="10"/>
      <c r="AD6" s="10"/>
      <c r="AE6" s="10"/>
      <c r="AF6" s="55" t="s">
        <v>19</v>
      </c>
      <c r="AG6" s="56"/>
      <c r="AH6" s="56"/>
      <c r="AI6" s="57"/>
      <c r="AJ6" s="49">
        <f>+AJ5+(BG6/1440)</f>
        <v>0.38194444444444442</v>
      </c>
      <c r="AK6" s="50"/>
      <c r="AL6" s="50"/>
      <c r="AM6" s="51"/>
      <c r="AN6" s="46"/>
      <c r="AO6" s="48"/>
      <c r="AP6" s="46" t="s">
        <v>15</v>
      </c>
      <c r="AQ6" s="47"/>
      <c r="AR6" s="47"/>
      <c r="AS6" s="47"/>
      <c r="AT6" s="47"/>
      <c r="AU6" s="47"/>
      <c r="AV6" s="47"/>
      <c r="AW6" s="48"/>
      <c r="AX6" s="46" t="s">
        <v>16</v>
      </c>
      <c r="AY6" s="47"/>
      <c r="AZ6" s="47"/>
      <c r="BA6" s="47"/>
      <c r="BB6" s="47"/>
      <c r="BC6" s="47"/>
      <c r="BD6" s="47"/>
      <c r="BE6" s="48"/>
      <c r="BG6" s="33">
        <v>10</v>
      </c>
      <c r="BH6" s="33"/>
    </row>
    <row r="7" spans="1:60" ht="27" customHeight="1">
      <c r="A7" s="46" t="s">
        <v>4</v>
      </c>
      <c r="B7" s="47"/>
      <c r="C7" s="47"/>
      <c r="D7" s="48"/>
      <c r="E7" s="52"/>
      <c r="F7" s="53"/>
      <c r="G7" s="53"/>
      <c r="H7" s="54"/>
      <c r="I7" s="11" t="str">
        <f t="shared" ref="I7" si="0">IF(J7="","",IF(J7&gt;L7,"○",IF(J7=L7,"△","●")))</f>
        <v/>
      </c>
      <c r="J7" s="12"/>
      <c r="K7" s="20" t="s">
        <v>17</v>
      </c>
      <c r="L7" s="13"/>
      <c r="M7" s="11" t="str">
        <f t="shared" ref="M7:M8" si="1">IF(N7="","",IF(N7&gt;P7,"○",IF(N7=P7,"△","●")))</f>
        <v/>
      </c>
      <c r="N7" s="12"/>
      <c r="O7" s="20" t="s">
        <v>17</v>
      </c>
      <c r="P7" s="13"/>
      <c r="Q7" s="11" t="str">
        <f t="shared" ref="Q7:Q9" si="2">IF(R7="","",IF(R7&gt;T7,"○",IF(R7=T7,"△","●")))</f>
        <v/>
      </c>
      <c r="R7" s="12"/>
      <c r="S7" s="20" t="s">
        <v>17</v>
      </c>
      <c r="T7" s="13"/>
      <c r="U7" s="21">
        <f>+COUNTIF($E7:$T7,"○")</f>
        <v>0</v>
      </c>
      <c r="V7" s="21">
        <f>+COUNTIF($E7:$T7,"●")</f>
        <v>0</v>
      </c>
      <c r="W7" s="21">
        <f>+COUNTIF($E7:$T7,"△")</f>
        <v>0</v>
      </c>
      <c r="X7" s="15">
        <f t="shared" ref="X7:X10" si="3">+U7*3+W7*1</f>
        <v>0</v>
      </c>
      <c r="Y7" s="14">
        <f>+J7-L7+N7-P7+R7-T7</f>
        <v>0</v>
      </c>
      <c r="Z7" s="21"/>
      <c r="AA7" s="30"/>
      <c r="AB7" s="30"/>
      <c r="AC7" s="30"/>
      <c r="AD7" s="30"/>
      <c r="AE7" s="23"/>
      <c r="AF7" s="46">
        <v>1</v>
      </c>
      <c r="AG7" s="47"/>
      <c r="AH7" s="47"/>
      <c r="AI7" s="48"/>
      <c r="AJ7" s="49">
        <f t="shared" ref="AJ7" si="4">+AJ6+(BG7/1440)+(BH7/1440)</f>
        <v>0.39583333333333331</v>
      </c>
      <c r="AK7" s="50"/>
      <c r="AL7" s="50"/>
      <c r="AM7" s="51"/>
      <c r="AN7" s="46"/>
      <c r="AO7" s="48"/>
      <c r="AP7" s="46" t="str">
        <f>+A8</f>
        <v>八　軒</v>
      </c>
      <c r="AQ7" s="47"/>
      <c r="AR7" s="47"/>
      <c r="AS7" s="48"/>
      <c r="AT7" s="46" t="str">
        <f>+A9</f>
        <v>発寒①</v>
      </c>
      <c r="AU7" s="47"/>
      <c r="AV7" s="47"/>
      <c r="AW7" s="48"/>
      <c r="AX7" s="46" t="str">
        <f>+A7</f>
        <v>八軒西</v>
      </c>
      <c r="AY7" s="47"/>
      <c r="AZ7" s="47"/>
      <c r="BA7" s="48"/>
      <c r="BB7" s="46" t="str">
        <f>+A10</f>
        <v>山の手</v>
      </c>
      <c r="BC7" s="47"/>
      <c r="BD7" s="47"/>
      <c r="BE7" s="48"/>
      <c r="BG7" s="33">
        <v>20</v>
      </c>
      <c r="BH7" s="33"/>
    </row>
    <row r="8" spans="1:60" ht="27" customHeight="1">
      <c r="A8" s="46" t="s">
        <v>25</v>
      </c>
      <c r="B8" s="47"/>
      <c r="C8" s="47"/>
      <c r="D8" s="48"/>
      <c r="E8" s="11" t="str">
        <f t="shared" ref="E8:E10" si="5">IF(F8="","",IF(F8&gt;H8,"○",IF(F8=H8,"△","●")))</f>
        <v/>
      </c>
      <c r="F8" s="12"/>
      <c r="G8" s="20" t="s">
        <v>17</v>
      </c>
      <c r="H8" s="13"/>
      <c r="I8" s="52"/>
      <c r="J8" s="53"/>
      <c r="K8" s="53"/>
      <c r="L8" s="54"/>
      <c r="M8" s="11" t="str">
        <f t="shared" si="1"/>
        <v/>
      </c>
      <c r="N8" s="12"/>
      <c r="O8" s="20" t="s">
        <v>17</v>
      </c>
      <c r="P8" s="13"/>
      <c r="Q8" s="11" t="str">
        <f t="shared" si="2"/>
        <v/>
      </c>
      <c r="R8" s="12"/>
      <c r="S8" s="20" t="s">
        <v>17</v>
      </c>
      <c r="T8" s="13"/>
      <c r="U8" s="21">
        <f t="shared" ref="U8:U10" si="6">+COUNTIF($E8:$T8,"○")</f>
        <v>0</v>
      </c>
      <c r="V8" s="21">
        <f t="shared" ref="V8:V10" si="7">+COUNTIF($E8:$T8,"●")</f>
        <v>0</v>
      </c>
      <c r="W8" s="21">
        <f t="shared" ref="W8:W10" si="8">+COUNTIF($E8:$T8,"△")</f>
        <v>0</v>
      </c>
      <c r="X8" s="15">
        <f t="shared" si="3"/>
        <v>0</v>
      </c>
      <c r="Y8" s="14">
        <f>+F8-H8+N8-P8+R8-T8</f>
        <v>0</v>
      </c>
      <c r="Z8" s="21"/>
      <c r="AA8" s="30"/>
      <c r="AB8" s="30"/>
      <c r="AC8" s="30"/>
      <c r="AD8" s="30"/>
      <c r="AE8" s="23"/>
      <c r="AF8" s="46">
        <v>2</v>
      </c>
      <c r="AG8" s="47"/>
      <c r="AH8" s="47"/>
      <c r="AI8" s="48"/>
      <c r="AJ8" s="49">
        <f t="shared" ref="AJ8:AJ12" si="9">+AJ7+(BG8/1440)+(BH8/1440)</f>
        <v>0.41319444444444442</v>
      </c>
      <c r="AK8" s="50"/>
      <c r="AL8" s="50"/>
      <c r="AM8" s="51"/>
      <c r="AN8" s="46"/>
      <c r="AO8" s="48"/>
      <c r="AP8" s="46" t="str">
        <f>+A7</f>
        <v>八軒西</v>
      </c>
      <c r="AQ8" s="47"/>
      <c r="AR8" s="47"/>
      <c r="AS8" s="48"/>
      <c r="AT8" s="46" t="str">
        <f>+A10</f>
        <v>山の手</v>
      </c>
      <c r="AU8" s="47"/>
      <c r="AV8" s="47"/>
      <c r="AW8" s="48"/>
      <c r="AX8" s="46" t="str">
        <f>+A9</f>
        <v>発寒①</v>
      </c>
      <c r="AY8" s="47"/>
      <c r="AZ8" s="47"/>
      <c r="BA8" s="48"/>
      <c r="BB8" s="46" t="str">
        <f>+A8</f>
        <v>八　軒</v>
      </c>
      <c r="BC8" s="47"/>
      <c r="BD8" s="47"/>
      <c r="BE8" s="48"/>
      <c r="BG8" s="33">
        <v>25</v>
      </c>
      <c r="BH8" s="33"/>
    </row>
    <row r="9" spans="1:60" ht="27" customHeight="1">
      <c r="A9" s="46" t="s">
        <v>39</v>
      </c>
      <c r="B9" s="47"/>
      <c r="C9" s="47"/>
      <c r="D9" s="48"/>
      <c r="E9" s="11" t="str">
        <f t="shared" si="5"/>
        <v/>
      </c>
      <c r="F9" s="12"/>
      <c r="G9" s="20" t="s">
        <v>17</v>
      </c>
      <c r="H9" s="13"/>
      <c r="I9" s="11" t="str">
        <f t="shared" ref="I9:I10" si="10">IF(J9="","",IF(J9&gt;L9,"○",IF(J9=L9,"△","●")))</f>
        <v/>
      </c>
      <c r="J9" s="12"/>
      <c r="K9" s="20" t="s">
        <v>17</v>
      </c>
      <c r="L9" s="13"/>
      <c r="M9" s="52"/>
      <c r="N9" s="53"/>
      <c r="O9" s="53"/>
      <c r="P9" s="54"/>
      <c r="Q9" s="11" t="str">
        <f t="shared" si="2"/>
        <v/>
      </c>
      <c r="R9" s="12"/>
      <c r="S9" s="20" t="s">
        <v>17</v>
      </c>
      <c r="T9" s="13"/>
      <c r="U9" s="21">
        <f t="shared" si="6"/>
        <v>0</v>
      </c>
      <c r="V9" s="21">
        <f t="shared" si="7"/>
        <v>0</v>
      </c>
      <c r="W9" s="21">
        <f t="shared" si="8"/>
        <v>0</v>
      </c>
      <c r="X9" s="15">
        <f t="shared" si="3"/>
        <v>0</v>
      </c>
      <c r="Y9" s="14">
        <f>+F9-H9+J9-L9+R9-T9</f>
        <v>0</v>
      </c>
      <c r="Z9" s="21"/>
      <c r="AA9" s="30"/>
      <c r="AB9" s="30"/>
      <c r="AC9" s="30"/>
      <c r="AD9" s="30"/>
      <c r="AE9" s="23"/>
      <c r="AF9" s="46">
        <v>3</v>
      </c>
      <c r="AG9" s="47"/>
      <c r="AH9" s="47"/>
      <c r="AI9" s="48"/>
      <c r="AJ9" s="49">
        <f t="shared" si="9"/>
        <v>0.44097222222222221</v>
      </c>
      <c r="AK9" s="50"/>
      <c r="AL9" s="50"/>
      <c r="AM9" s="51"/>
      <c r="AN9" s="46"/>
      <c r="AO9" s="48"/>
      <c r="AP9" s="46" t="str">
        <f>+A7</f>
        <v>八軒西</v>
      </c>
      <c r="AQ9" s="47"/>
      <c r="AR9" s="47"/>
      <c r="AS9" s="48"/>
      <c r="AT9" s="46" t="str">
        <f>+A8</f>
        <v>八　軒</v>
      </c>
      <c r="AU9" s="47"/>
      <c r="AV9" s="47"/>
      <c r="AW9" s="48"/>
      <c r="AX9" s="46" t="str">
        <f>+A9</f>
        <v>発寒①</v>
      </c>
      <c r="AY9" s="47"/>
      <c r="AZ9" s="47"/>
      <c r="BA9" s="48"/>
      <c r="BB9" s="46" t="str">
        <f>+A10</f>
        <v>山の手</v>
      </c>
      <c r="BC9" s="47"/>
      <c r="BD9" s="47"/>
      <c r="BE9" s="48"/>
      <c r="BG9" s="33">
        <v>25</v>
      </c>
      <c r="BH9" s="33">
        <v>15</v>
      </c>
    </row>
    <row r="10" spans="1:60" ht="27" customHeight="1">
      <c r="A10" s="46" t="s">
        <v>5</v>
      </c>
      <c r="B10" s="47"/>
      <c r="C10" s="47"/>
      <c r="D10" s="48"/>
      <c r="E10" s="11" t="str">
        <f t="shared" si="5"/>
        <v/>
      </c>
      <c r="F10" s="12"/>
      <c r="G10" s="20" t="s">
        <v>17</v>
      </c>
      <c r="H10" s="13"/>
      <c r="I10" s="11" t="str">
        <f t="shared" si="10"/>
        <v/>
      </c>
      <c r="J10" s="12"/>
      <c r="K10" s="20" t="s">
        <v>17</v>
      </c>
      <c r="L10" s="13"/>
      <c r="M10" s="11" t="str">
        <f t="shared" ref="M10" si="11">IF(N10="","",IF(N10&gt;P10,"○",IF(N10=P10,"△","●")))</f>
        <v/>
      </c>
      <c r="N10" s="12"/>
      <c r="O10" s="20" t="s">
        <v>17</v>
      </c>
      <c r="P10" s="13"/>
      <c r="Q10" s="52"/>
      <c r="R10" s="53"/>
      <c r="S10" s="53"/>
      <c r="T10" s="54"/>
      <c r="U10" s="21">
        <f t="shared" si="6"/>
        <v>0</v>
      </c>
      <c r="V10" s="21">
        <f t="shared" si="7"/>
        <v>0</v>
      </c>
      <c r="W10" s="21">
        <f t="shared" si="8"/>
        <v>0</v>
      </c>
      <c r="X10" s="15">
        <f t="shared" si="3"/>
        <v>0</v>
      </c>
      <c r="Y10" s="14">
        <f>+F10-H10+J10-L10+N10-P10</f>
        <v>0</v>
      </c>
      <c r="Z10" s="21"/>
      <c r="AA10" s="30"/>
      <c r="AB10" s="30"/>
      <c r="AC10" s="30"/>
      <c r="AD10" s="30"/>
      <c r="AE10" s="23"/>
      <c r="AF10" s="46">
        <v>4</v>
      </c>
      <c r="AG10" s="47"/>
      <c r="AH10" s="47"/>
      <c r="AI10" s="48"/>
      <c r="AJ10" s="49">
        <f t="shared" si="9"/>
        <v>0.45833333333333331</v>
      </c>
      <c r="AK10" s="50"/>
      <c r="AL10" s="50"/>
      <c r="AM10" s="51"/>
      <c r="AN10" s="46"/>
      <c r="AO10" s="48"/>
      <c r="AP10" s="46" t="str">
        <f>+A9</f>
        <v>発寒①</v>
      </c>
      <c r="AQ10" s="47"/>
      <c r="AR10" s="47"/>
      <c r="AS10" s="48"/>
      <c r="AT10" s="46" t="str">
        <f>+A10</f>
        <v>山の手</v>
      </c>
      <c r="AU10" s="47"/>
      <c r="AV10" s="47"/>
      <c r="AW10" s="48"/>
      <c r="AX10" s="46" t="str">
        <f>+A7</f>
        <v>八軒西</v>
      </c>
      <c r="AY10" s="47"/>
      <c r="AZ10" s="47"/>
      <c r="BA10" s="48"/>
      <c r="BB10" s="46" t="str">
        <f>+A8</f>
        <v>八　軒</v>
      </c>
      <c r="BC10" s="47"/>
      <c r="BD10" s="47"/>
      <c r="BE10" s="48"/>
      <c r="BG10" s="33">
        <v>25</v>
      </c>
      <c r="BH10" s="33"/>
    </row>
    <row r="11" spans="1:60" ht="27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43" t="str">
        <f>IF(SUM(Y7:Y10)=0,"","NG")</f>
        <v/>
      </c>
      <c r="Z11" s="5"/>
      <c r="AA11" s="5"/>
      <c r="AB11" s="5"/>
      <c r="AC11" s="5"/>
      <c r="AD11" s="5"/>
      <c r="AE11" s="5"/>
      <c r="AF11" s="46">
        <v>5</v>
      </c>
      <c r="AG11" s="47"/>
      <c r="AH11" s="47"/>
      <c r="AI11" s="48"/>
      <c r="AJ11" s="49">
        <f t="shared" si="9"/>
        <v>0.4861111111111111</v>
      </c>
      <c r="AK11" s="50"/>
      <c r="AL11" s="50"/>
      <c r="AM11" s="51"/>
      <c r="AN11" s="46"/>
      <c r="AO11" s="48"/>
      <c r="AP11" s="46" t="str">
        <f>+A7</f>
        <v>八軒西</v>
      </c>
      <c r="AQ11" s="47"/>
      <c r="AR11" s="47"/>
      <c r="AS11" s="48"/>
      <c r="AT11" s="46" t="str">
        <f>+A9</f>
        <v>発寒①</v>
      </c>
      <c r="AU11" s="47"/>
      <c r="AV11" s="47"/>
      <c r="AW11" s="48"/>
      <c r="AX11" s="46" t="str">
        <f>+A8</f>
        <v>八　軒</v>
      </c>
      <c r="AY11" s="47"/>
      <c r="AZ11" s="47"/>
      <c r="BA11" s="48"/>
      <c r="BB11" s="46" t="str">
        <f>+A10</f>
        <v>山の手</v>
      </c>
      <c r="BC11" s="47"/>
      <c r="BD11" s="47"/>
      <c r="BE11" s="48"/>
      <c r="BG11" s="33">
        <v>25</v>
      </c>
      <c r="BH11" s="33">
        <v>15</v>
      </c>
    </row>
    <row r="12" spans="1:60" ht="27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46">
        <v>6</v>
      </c>
      <c r="AG12" s="47"/>
      <c r="AH12" s="47"/>
      <c r="AI12" s="48"/>
      <c r="AJ12" s="49">
        <f t="shared" si="9"/>
        <v>0.50347222222222221</v>
      </c>
      <c r="AK12" s="50"/>
      <c r="AL12" s="50"/>
      <c r="AM12" s="51"/>
      <c r="AN12" s="46"/>
      <c r="AO12" s="48"/>
      <c r="AP12" s="46" t="str">
        <f>+A8</f>
        <v>八　軒</v>
      </c>
      <c r="AQ12" s="47"/>
      <c r="AR12" s="47"/>
      <c r="AS12" s="48"/>
      <c r="AT12" s="46" t="str">
        <f>+A10</f>
        <v>山の手</v>
      </c>
      <c r="AU12" s="47"/>
      <c r="AV12" s="47"/>
      <c r="AW12" s="48"/>
      <c r="AX12" s="46" t="str">
        <f>+A7</f>
        <v>八軒西</v>
      </c>
      <c r="AY12" s="47"/>
      <c r="AZ12" s="47"/>
      <c r="BA12" s="48"/>
      <c r="BB12" s="46" t="str">
        <f>+A9</f>
        <v>発寒①</v>
      </c>
      <c r="BC12" s="47"/>
      <c r="BD12" s="47"/>
      <c r="BE12" s="48"/>
      <c r="BG12" s="33">
        <v>25</v>
      </c>
      <c r="BH12" s="33"/>
    </row>
    <row r="13" spans="1:60" s="6" customFormat="1" ht="27" customHeight="1">
      <c r="A13" s="80">
        <v>43421</v>
      </c>
      <c r="B13" s="81"/>
      <c r="C13" s="81"/>
      <c r="D13" s="81"/>
      <c r="E13" s="81"/>
      <c r="F13" s="81"/>
      <c r="G13" s="81"/>
      <c r="H13" s="82"/>
      <c r="I13" s="45"/>
      <c r="J13" s="25"/>
      <c r="K13" s="25"/>
      <c r="L13" s="25"/>
      <c r="M13" s="25"/>
      <c r="N13" s="25"/>
      <c r="O13" s="25"/>
      <c r="P13" s="25"/>
      <c r="Q13" s="5"/>
      <c r="R13" s="5"/>
      <c r="S13" s="44"/>
      <c r="T13" s="44"/>
      <c r="U13" s="44"/>
      <c r="V13" s="44"/>
      <c r="W13" s="44"/>
      <c r="X13" s="44"/>
      <c r="Y13" s="44"/>
      <c r="Z13" s="44"/>
      <c r="AA13" s="23"/>
      <c r="AY13" s="3"/>
      <c r="BG13" s="33"/>
      <c r="BH13" s="33"/>
    </row>
    <row r="14" spans="1:60" ht="27" customHeight="1">
      <c r="A14" s="58" t="s">
        <v>6</v>
      </c>
      <c r="B14" s="58"/>
      <c r="C14" s="59" t="s">
        <v>33</v>
      </c>
      <c r="D14" s="59"/>
      <c r="E14" s="59"/>
      <c r="F14" s="59"/>
      <c r="G14" s="59"/>
      <c r="H14" s="59"/>
      <c r="I14" s="59"/>
      <c r="J14" s="29"/>
      <c r="K14" s="29"/>
      <c r="L14" s="29"/>
      <c r="M14" s="2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60" t="s">
        <v>7</v>
      </c>
      <c r="Z14" s="60"/>
      <c r="AA14" s="61">
        <v>5</v>
      </c>
      <c r="AB14" s="61"/>
      <c r="AC14" s="62" t="s">
        <v>8</v>
      </c>
      <c r="AD14" s="62"/>
      <c r="AE14" s="28"/>
      <c r="AF14" s="46" t="s">
        <v>14</v>
      </c>
      <c r="AG14" s="47"/>
      <c r="AH14" s="47"/>
      <c r="AI14" s="48"/>
      <c r="AJ14" s="63">
        <v>0.39583333333333331</v>
      </c>
      <c r="AK14" s="64"/>
      <c r="AL14" s="64"/>
      <c r="AM14" s="65"/>
      <c r="AN14" s="2" t="s">
        <v>28</v>
      </c>
      <c r="AO14" s="66">
        <f>+AJ25+(BG25/1440)</f>
        <v>0.57638888888888862</v>
      </c>
      <c r="AP14" s="66"/>
      <c r="AQ14" s="66"/>
      <c r="AT14" s="84" t="s">
        <v>45</v>
      </c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G14" s="33"/>
      <c r="BH14" s="33"/>
    </row>
    <row r="15" spans="1:60" ht="27" customHeight="1">
      <c r="A15" s="46"/>
      <c r="B15" s="47"/>
      <c r="C15" s="47"/>
      <c r="D15" s="48"/>
      <c r="E15" s="46" t="str">
        <f>A16</f>
        <v>福井野</v>
      </c>
      <c r="F15" s="47"/>
      <c r="G15" s="47"/>
      <c r="H15" s="48"/>
      <c r="I15" s="46" t="str">
        <f>A17</f>
        <v>西　園</v>
      </c>
      <c r="J15" s="47"/>
      <c r="K15" s="47"/>
      <c r="L15" s="48"/>
      <c r="M15" s="46" t="str">
        <f>A18</f>
        <v>西野第二①</v>
      </c>
      <c r="N15" s="47"/>
      <c r="O15" s="47"/>
      <c r="P15" s="48"/>
      <c r="Q15" s="46" t="str">
        <f>A19</f>
        <v>発寒②</v>
      </c>
      <c r="R15" s="47"/>
      <c r="S15" s="47"/>
      <c r="T15" s="48"/>
      <c r="U15" s="46" t="str">
        <f>A20</f>
        <v>BONITA</v>
      </c>
      <c r="V15" s="47"/>
      <c r="W15" s="47"/>
      <c r="X15" s="48"/>
      <c r="Y15" s="32" t="s">
        <v>9</v>
      </c>
      <c r="Z15" s="32" t="s">
        <v>10</v>
      </c>
      <c r="AA15" s="32" t="s">
        <v>11</v>
      </c>
      <c r="AB15" s="8" t="s">
        <v>12</v>
      </c>
      <c r="AC15" s="26" t="s">
        <v>18</v>
      </c>
      <c r="AD15" s="8" t="s">
        <v>13</v>
      </c>
      <c r="AE15" s="30"/>
      <c r="AF15" s="55" t="s">
        <v>19</v>
      </c>
      <c r="AG15" s="56"/>
      <c r="AH15" s="56"/>
      <c r="AI15" s="57"/>
      <c r="AJ15" s="49">
        <f>+AJ14+(BG15/1440)</f>
        <v>0.40277777777777773</v>
      </c>
      <c r="AK15" s="50"/>
      <c r="AL15" s="50"/>
      <c r="AM15" s="51"/>
      <c r="AN15" s="46"/>
      <c r="AO15" s="48"/>
      <c r="AP15" s="46" t="s">
        <v>15</v>
      </c>
      <c r="AQ15" s="47"/>
      <c r="AR15" s="47"/>
      <c r="AS15" s="47"/>
      <c r="AT15" s="47"/>
      <c r="AU15" s="47"/>
      <c r="AV15" s="47"/>
      <c r="AW15" s="48"/>
      <c r="AX15" s="46" t="s">
        <v>16</v>
      </c>
      <c r="AY15" s="47"/>
      <c r="AZ15" s="47"/>
      <c r="BA15" s="47"/>
      <c r="BB15" s="47"/>
      <c r="BC15" s="47"/>
      <c r="BD15" s="47"/>
      <c r="BE15" s="48"/>
      <c r="BG15" s="33">
        <v>10</v>
      </c>
      <c r="BH15" s="33"/>
    </row>
    <row r="16" spans="1:60" ht="27" customHeight="1">
      <c r="A16" s="46" t="s">
        <v>0</v>
      </c>
      <c r="B16" s="47"/>
      <c r="C16" s="47"/>
      <c r="D16" s="48"/>
      <c r="E16" s="52"/>
      <c r="F16" s="53"/>
      <c r="G16" s="53"/>
      <c r="H16" s="54"/>
      <c r="I16" s="11" t="str">
        <f t="shared" ref="I16:I20" si="12">IF(J16="","",IF(J16&gt;L16,"○",IF(J16=L16,"△","●")))</f>
        <v/>
      </c>
      <c r="J16" s="12"/>
      <c r="K16" s="27" t="s">
        <v>29</v>
      </c>
      <c r="L16" s="13"/>
      <c r="M16" s="11" t="str">
        <f t="shared" ref="M16:M20" si="13">IF(N16="","",IF(N16&gt;P16,"○",IF(N16=P16,"△","●")))</f>
        <v/>
      </c>
      <c r="N16" s="12"/>
      <c r="O16" s="27" t="s">
        <v>29</v>
      </c>
      <c r="P16" s="13"/>
      <c r="Q16" s="11" t="str">
        <f t="shared" ref="Q16:Q18" si="14">IF(R16="","",IF(R16&gt;T16,"○",IF(R16=T16,"△","●")))</f>
        <v/>
      </c>
      <c r="R16" s="12"/>
      <c r="S16" s="27" t="s">
        <v>29</v>
      </c>
      <c r="T16" s="13"/>
      <c r="U16" s="11" t="str">
        <f t="shared" ref="U16:U19" si="15">IF(V16="","",IF(V16&gt;X16,"○",IF(V16=X16,"△","●")))</f>
        <v/>
      </c>
      <c r="V16" s="12"/>
      <c r="W16" s="27" t="s">
        <v>29</v>
      </c>
      <c r="X16" s="13"/>
      <c r="Y16" s="32">
        <f>+COUNTIF($E16:$X16,"○")</f>
        <v>0</v>
      </c>
      <c r="Z16" s="32">
        <f>+COUNTIF($E16:$X16,"●")</f>
        <v>0</v>
      </c>
      <c r="AA16" s="32">
        <f>+COUNTIF($E16:$X16,"△")</f>
        <v>0</v>
      </c>
      <c r="AB16" s="15">
        <f t="shared" ref="AB16:AB20" si="16">+Y16*3+AA16*1</f>
        <v>0</v>
      </c>
      <c r="AC16" s="14">
        <f>+J16+N16+R16+V16-L16-P16-T16-X16</f>
        <v>0</v>
      </c>
      <c r="AD16" s="32"/>
      <c r="AE16" s="30"/>
      <c r="AF16" s="46">
        <v>1</v>
      </c>
      <c r="AG16" s="47"/>
      <c r="AH16" s="47"/>
      <c r="AI16" s="48"/>
      <c r="AJ16" s="49">
        <f t="shared" ref="AJ16:AJ25" si="17">+AJ15+(BG16/1440)+(BH16/1440)</f>
        <v>0.43749999999999994</v>
      </c>
      <c r="AK16" s="50"/>
      <c r="AL16" s="50"/>
      <c r="AM16" s="51"/>
      <c r="AN16" s="46"/>
      <c r="AO16" s="48"/>
      <c r="AP16" s="46" t="str">
        <f>+A16</f>
        <v>福井野</v>
      </c>
      <c r="AQ16" s="47"/>
      <c r="AR16" s="47"/>
      <c r="AS16" s="48"/>
      <c r="AT16" s="46" t="str">
        <f>+A17</f>
        <v>西　園</v>
      </c>
      <c r="AU16" s="47"/>
      <c r="AV16" s="47"/>
      <c r="AW16" s="48"/>
      <c r="AX16" s="46" t="str">
        <f>+A19</f>
        <v>発寒②</v>
      </c>
      <c r="AY16" s="47"/>
      <c r="AZ16" s="47"/>
      <c r="BA16" s="48"/>
      <c r="BB16" s="46" t="str">
        <f>+A20</f>
        <v>BONITA</v>
      </c>
      <c r="BC16" s="47"/>
      <c r="BD16" s="47"/>
      <c r="BE16" s="48"/>
      <c r="BG16" s="33">
        <v>50</v>
      </c>
      <c r="BH16" s="33"/>
    </row>
    <row r="17" spans="1:60" ht="27" customHeight="1">
      <c r="A17" s="46" t="s">
        <v>20</v>
      </c>
      <c r="B17" s="47"/>
      <c r="C17" s="47"/>
      <c r="D17" s="48"/>
      <c r="E17" s="11" t="str">
        <f t="shared" ref="E17:E20" si="18">IF(F17="","",IF(F17&gt;H17,"○",IF(F17=H17,"△","●")))</f>
        <v/>
      </c>
      <c r="F17" s="34"/>
      <c r="G17" s="27" t="s">
        <v>27</v>
      </c>
      <c r="H17" s="13"/>
      <c r="I17" s="52"/>
      <c r="J17" s="53"/>
      <c r="K17" s="53"/>
      <c r="L17" s="54"/>
      <c r="M17" s="11" t="str">
        <f t="shared" si="13"/>
        <v/>
      </c>
      <c r="N17" s="12"/>
      <c r="O17" s="27" t="s">
        <v>27</v>
      </c>
      <c r="P17" s="13"/>
      <c r="Q17" s="11" t="str">
        <f t="shared" si="14"/>
        <v/>
      </c>
      <c r="R17" s="12"/>
      <c r="S17" s="27" t="s">
        <v>27</v>
      </c>
      <c r="T17" s="13"/>
      <c r="U17" s="11" t="str">
        <f t="shared" si="15"/>
        <v/>
      </c>
      <c r="V17" s="12"/>
      <c r="W17" s="27" t="s">
        <v>27</v>
      </c>
      <c r="X17" s="13"/>
      <c r="Y17" s="32">
        <f t="shared" ref="Y17:Y20" si="19">+COUNTIF($E17:$X17,"○")</f>
        <v>0</v>
      </c>
      <c r="Z17" s="32">
        <f t="shared" ref="Z17:Z20" si="20">+COUNTIF($E17:$X17,"●")</f>
        <v>0</v>
      </c>
      <c r="AA17" s="32">
        <f t="shared" ref="AA17:AA20" si="21">+COUNTIF($E17:$X17,"△")</f>
        <v>0</v>
      </c>
      <c r="AB17" s="15">
        <f t="shared" si="16"/>
        <v>0</v>
      </c>
      <c r="AC17" s="14">
        <f>+F17+N17+R17+V17-H17-P17-T17-X17</f>
        <v>0</v>
      </c>
      <c r="AD17" s="32"/>
      <c r="AE17" s="30"/>
      <c r="AF17" s="46">
        <v>2</v>
      </c>
      <c r="AG17" s="47"/>
      <c r="AH17" s="47"/>
      <c r="AI17" s="48"/>
      <c r="AJ17" s="49">
        <f t="shared" si="17"/>
        <v>0.45138888888888884</v>
      </c>
      <c r="AK17" s="50"/>
      <c r="AL17" s="50"/>
      <c r="AM17" s="51"/>
      <c r="AN17" s="46"/>
      <c r="AO17" s="48"/>
      <c r="AP17" s="46" t="str">
        <f>+A18</f>
        <v>西野第二①</v>
      </c>
      <c r="AQ17" s="47"/>
      <c r="AR17" s="47"/>
      <c r="AS17" s="48"/>
      <c r="AT17" s="46" t="str">
        <f>+A19</f>
        <v>発寒②</v>
      </c>
      <c r="AU17" s="47"/>
      <c r="AV17" s="47"/>
      <c r="AW17" s="48"/>
      <c r="AX17" s="46" t="str">
        <f>+A16</f>
        <v>福井野</v>
      </c>
      <c r="AY17" s="47"/>
      <c r="AZ17" s="47"/>
      <c r="BA17" s="48"/>
      <c r="BB17" s="46" t="str">
        <f>+A17</f>
        <v>西　園</v>
      </c>
      <c r="BC17" s="47"/>
      <c r="BD17" s="47"/>
      <c r="BE17" s="48"/>
      <c r="BG17" s="33">
        <v>20</v>
      </c>
      <c r="BH17" s="33"/>
    </row>
    <row r="18" spans="1:60" ht="27" customHeight="1">
      <c r="A18" s="46" t="s">
        <v>36</v>
      </c>
      <c r="B18" s="47"/>
      <c r="C18" s="47"/>
      <c r="D18" s="48"/>
      <c r="E18" s="11" t="str">
        <f t="shared" si="18"/>
        <v/>
      </c>
      <c r="F18" s="34"/>
      <c r="G18" s="27" t="s">
        <v>27</v>
      </c>
      <c r="H18" s="13"/>
      <c r="I18" s="11" t="str">
        <f t="shared" si="12"/>
        <v/>
      </c>
      <c r="J18" s="12"/>
      <c r="K18" s="27" t="s">
        <v>27</v>
      </c>
      <c r="L18" s="13"/>
      <c r="M18" s="52"/>
      <c r="N18" s="53"/>
      <c r="O18" s="53"/>
      <c r="P18" s="54"/>
      <c r="Q18" s="11" t="str">
        <f t="shared" si="14"/>
        <v/>
      </c>
      <c r="R18" s="12"/>
      <c r="S18" s="27" t="s">
        <v>27</v>
      </c>
      <c r="T18" s="13"/>
      <c r="U18" s="11" t="str">
        <f t="shared" si="15"/>
        <v/>
      </c>
      <c r="V18" s="12"/>
      <c r="W18" s="27" t="s">
        <v>27</v>
      </c>
      <c r="X18" s="13"/>
      <c r="Y18" s="32">
        <f t="shared" si="19"/>
        <v>0</v>
      </c>
      <c r="Z18" s="32">
        <f t="shared" si="20"/>
        <v>0</v>
      </c>
      <c r="AA18" s="32">
        <f t="shared" si="21"/>
        <v>0</v>
      </c>
      <c r="AB18" s="15">
        <f t="shared" si="16"/>
        <v>0</v>
      </c>
      <c r="AC18" s="14">
        <f>+F18+J18+R18+V18-H18-L18-T18-X18</f>
        <v>0</v>
      </c>
      <c r="AD18" s="32"/>
      <c r="AE18" s="30"/>
      <c r="AF18" s="46">
        <v>3</v>
      </c>
      <c r="AG18" s="47"/>
      <c r="AH18" s="47"/>
      <c r="AI18" s="48"/>
      <c r="AJ18" s="49">
        <f t="shared" si="17"/>
        <v>0.46527777777777773</v>
      </c>
      <c r="AK18" s="50"/>
      <c r="AL18" s="50"/>
      <c r="AM18" s="51"/>
      <c r="AN18" s="46"/>
      <c r="AO18" s="48"/>
      <c r="AP18" s="46" t="str">
        <f>+A20</f>
        <v>BONITA</v>
      </c>
      <c r="AQ18" s="47"/>
      <c r="AR18" s="47"/>
      <c r="AS18" s="48"/>
      <c r="AT18" s="46" t="str">
        <f>+A16</f>
        <v>福井野</v>
      </c>
      <c r="AU18" s="47"/>
      <c r="AV18" s="47"/>
      <c r="AW18" s="48"/>
      <c r="AX18" s="46" t="str">
        <f>+A18</f>
        <v>西野第二①</v>
      </c>
      <c r="AY18" s="47"/>
      <c r="AZ18" s="47"/>
      <c r="BA18" s="48"/>
      <c r="BB18" s="46" t="str">
        <f>+A19</f>
        <v>発寒②</v>
      </c>
      <c r="BC18" s="47"/>
      <c r="BD18" s="47"/>
      <c r="BE18" s="48"/>
      <c r="BG18" s="33">
        <v>20</v>
      </c>
      <c r="BH18" s="33"/>
    </row>
    <row r="19" spans="1:60" ht="27" customHeight="1">
      <c r="A19" s="46" t="s">
        <v>40</v>
      </c>
      <c r="B19" s="47"/>
      <c r="C19" s="47"/>
      <c r="D19" s="48"/>
      <c r="E19" s="11" t="str">
        <f t="shared" si="18"/>
        <v/>
      </c>
      <c r="F19" s="34"/>
      <c r="G19" s="27" t="s">
        <v>27</v>
      </c>
      <c r="H19" s="13"/>
      <c r="I19" s="11" t="str">
        <f t="shared" si="12"/>
        <v/>
      </c>
      <c r="J19" s="12"/>
      <c r="K19" s="27" t="s">
        <v>27</v>
      </c>
      <c r="L19" s="13"/>
      <c r="M19" s="11" t="str">
        <f t="shared" si="13"/>
        <v/>
      </c>
      <c r="N19" s="12"/>
      <c r="O19" s="27" t="s">
        <v>27</v>
      </c>
      <c r="P19" s="13"/>
      <c r="Q19" s="52"/>
      <c r="R19" s="53"/>
      <c r="S19" s="53"/>
      <c r="T19" s="54"/>
      <c r="U19" s="11" t="str">
        <f t="shared" si="15"/>
        <v/>
      </c>
      <c r="V19" s="12"/>
      <c r="W19" s="27" t="s">
        <v>27</v>
      </c>
      <c r="X19" s="13"/>
      <c r="Y19" s="32">
        <f t="shared" si="19"/>
        <v>0</v>
      </c>
      <c r="Z19" s="32">
        <f t="shared" si="20"/>
        <v>0</v>
      </c>
      <c r="AA19" s="32">
        <f t="shared" si="21"/>
        <v>0</v>
      </c>
      <c r="AB19" s="15">
        <f t="shared" si="16"/>
        <v>0</v>
      </c>
      <c r="AC19" s="14">
        <f>+F19+J19+N19+V19-H19-L19-P19-X19</f>
        <v>0</v>
      </c>
      <c r="AD19" s="32"/>
      <c r="AE19" s="30"/>
      <c r="AF19" s="46">
        <v>4</v>
      </c>
      <c r="AG19" s="47"/>
      <c r="AH19" s="47"/>
      <c r="AI19" s="48"/>
      <c r="AJ19" s="49">
        <f t="shared" si="17"/>
        <v>0.47916666666666663</v>
      </c>
      <c r="AK19" s="50"/>
      <c r="AL19" s="50"/>
      <c r="AM19" s="51"/>
      <c r="AN19" s="46"/>
      <c r="AO19" s="48"/>
      <c r="AP19" s="46" t="str">
        <f>+A17</f>
        <v>西　園</v>
      </c>
      <c r="AQ19" s="47"/>
      <c r="AR19" s="47"/>
      <c r="AS19" s="48"/>
      <c r="AT19" s="46" t="str">
        <f>+A18</f>
        <v>西野第二①</v>
      </c>
      <c r="AU19" s="47"/>
      <c r="AV19" s="47"/>
      <c r="AW19" s="48"/>
      <c r="AX19" s="46" t="str">
        <f>+A20</f>
        <v>BONITA</v>
      </c>
      <c r="AY19" s="47"/>
      <c r="AZ19" s="47"/>
      <c r="BA19" s="48"/>
      <c r="BB19" s="46" t="str">
        <f>+A16</f>
        <v>福井野</v>
      </c>
      <c r="BC19" s="47"/>
      <c r="BD19" s="47"/>
      <c r="BE19" s="48"/>
      <c r="BG19" s="33">
        <v>20</v>
      </c>
      <c r="BH19" s="33"/>
    </row>
    <row r="20" spans="1:60" ht="27" customHeight="1">
      <c r="A20" s="46" t="s">
        <v>34</v>
      </c>
      <c r="B20" s="47"/>
      <c r="C20" s="47"/>
      <c r="D20" s="48"/>
      <c r="E20" s="11" t="str">
        <f t="shared" si="18"/>
        <v/>
      </c>
      <c r="F20" s="34"/>
      <c r="G20" s="27" t="s">
        <v>27</v>
      </c>
      <c r="H20" s="13"/>
      <c r="I20" s="11" t="str">
        <f t="shared" si="12"/>
        <v/>
      </c>
      <c r="J20" s="12"/>
      <c r="K20" s="27" t="s">
        <v>27</v>
      </c>
      <c r="L20" s="13"/>
      <c r="M20" s="11" t="str">
        <f t="shared" si="13"/>
        <v/>
      </c>
      <c r="N20" s="12"/>
      <c r="O20" s="27" t="s">
        <v>27</v>
      </c>
      <c r="P20" s="13"/>
      <c r="Q20" s="11" t="str">
        <f t="shared" ref="Q20" si="22">IF(R20="","",IF(R20&gt;T20,"○",IF(R20=T20,"△","●")))</f>
        <v/>
      </c>
      <c r="R20" s="12"/>
      <c r="S20" s="27" t="s">
        <v>27</v>
      </c>
      <c r="T20" s="13"/>
      <c r="U20" s="52"/>
      <c r="V20" s="53"/>
      <c r="W20" s="53"/>
      <c r="X20" s="54"/>
      <c r="Y20" s="32">
        <f t="shared" si="19"/>
        <v>0</v>
      </c>
      <c r="Z20" s="32">
        <f t="shared" si="20"/>
        <v>0</v>
      </c>
      <c r="AA20" s="32">
        <f t="shared" si="21"/>
        <v>0</v>
      </c>
      <c r="AB20" s="15">
        <f t="shared" si="16"/>
        <v>0</v>
      </c>
      <c r="AC20" s="14">
        <f>+F20+J20+N20+R20-H20-L20-P20-T20</f>
        <v>0</v>
      </c>
      <c r="AD20" s="32"/>
      <c r="AE20" s="30"/>
      <c r="AF20" s="46">
        <v>5</v>
      </c>
      <c r="AG20" s="47"/>
      <c r="AH20" s="47"/>
      <c r="AI20" s="48"/>
      <c r="AJ20" s="49">
        <f t="shared" si="17"/>
        <v>0.49305555555555552</v>
      </c>
      <c r="AK20" s="50"/>
      <c r="AL20" s="50"/>
      <c r="AM20" s="51"/>
      <c r="AN20" s="46"/>
      <c r="AO20" s="48"/>
      <c r="AP20" s="46" t="str">
        <f>+A19</f>
        <v>発寒②</v>
      </c>
      <c r="AQ20" s="47"/>
      <c r="AR20" s="47"/>
      <c r="AS20" s="48"/>
      <c r="AT20" s="46" t="str">
        <f>+A20</f>
        <v>BONITA</v>
      </c>
      <c r="AU20" s="47"/>
      <c r="AV20" s="47"/>
      <c r="AW20" s="48"/>
      <c r="AX20" s="46" t="str">
        <f>+A17</f>
        <v>西　園</v>
      </c>
      <c r="AY20" s="47"/>
      <c r="AZ20" s="47"/>
      <c r="BA20" s="48"/>
      <c r="BB20" s="46" t="str">
        <f>+A18</f>
        <v>西野第二①</v>
      </c>
      <c r="BC20" s="47"/>
      <c r="BD20" s="47"/>
      <c r="BE20" s="48"/>
      <c r="BG20" s="33">
        <v>20</v>
      </c>
      <c r="BH20" s="33"/>
    </row>
    <row r="21" spans="1:60" ht="27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5"/>
      <c r="V21" s="5"/>
      <c r="W21" s="5"/>
      <c r="X21" s="5"/>
      <c r="Y21" s="5"/>
      <c r="Z21" s="5"/>
      <c r="AA21" s="5"/>
      <c r="AB21" s="5"/>
      <c r="AC21" s="43" t="str">
        <f>IF(SUM(AC16:AC20)=0,"","NG")</f>
        <v/>
      </c>
      <c r="AD21" s="5"/>
      <c r="AE21" s="30"/>
      <c r="AF21" s="46">
        <v>6</v>
      </c>
      <c r="AG21" s="47"/>
      <c r="AH21" s="47"/>
      <c r="AI21" s="48"/>
      <c r="AJ21" s="49">
        <f t="shared" si="17"/>
        <v>0.50694444444444442</v>
      </c>
      <c r="AK21" s="50"/>
      <c r="AL21" s="50"/>
      <c r="AM21" s="51"/>
      <c r="AN21" s="46"/>
      <c r="AO21" s="48"/>
      <c r="AP21" s="46" t="str">
        <f>+A16</f>
        <v>福井野</v>
      </c>
      <c r="AQ21" s="47"/>
      <c r="AR21" s="47"/>
      <c r="AS21" s="48"/>
      <c r="AT21" s="46" t="str">
        <f>+A18</f>
        <v>西野第二①</v>
      </c>
      <c r="AU21" s="47"/>
      <c r="AV21" s="47"/>
      <c r="AW21" s="48"/>
      <c r="AX21" s="46" t="str">
        <f>+A17</f>
        <v>西　園</v>
      </c>
      <c r="AY21" s="47"/>
      <c r="AZ21" s="47"/>
      <c r="BA21" s="48"/>
      <c r="BB21" s="46" t="str">
        <f>+A19</f>
        <v>発寒②</v>
      </c>
      <c r="BC21" s="47"/>
      <c r="BD21" s="47"/>
      <c r="BE21" s="48"/>
      <c r="BG21" s="33">
        <v>20</v>
      </c>
      <c r="BH21" s="33"/>
    </row>
    <row r="22" spans="1:60" ht="27" customHeight="1">
      <c r="A22" s="2"/>
      <c r="B22" s="2"/>
      <c r="C22" s="2"/>
      <c r="D22" s="2"/>
      <c r="E22" s="2"/>
      <c r="F22" s="2"/>
      <c r="G22" s="2"/>
      <c r="H22" s="2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62"/>
      <c r="Z22" s="62"/>
      <c r="AA22" s="62"/>
      <c r="AB22" s="62"/>
      <c r="AC22" s="62"/>
      <c r="AD22" s="62"/>
      <c r="AE22" s="28"/>
      <c r="AF22" s="46">
        <v>7</v>
      </c>
      <c r="AG22" s="47"/>
      <c r="AH22" s="47"/>
      <c r="AI22" s="48"/>
      <c r="AJ22" s="49">
        <f t="shared" si="17"/>
        <v>0.52083333333333326</v>
      </c>
      <c r="AK22" s="50"/>
      <c r="AL22" s="50"/>
      <c r="AM22" s="51"/>
      <c r="AN22" s="46"/>
      <c r="AO22" s="48"/>
      <c r="AP22" s="46" t="str">
        <f>+A17</f>
        <v>西　園</v>
      </c>
      <c r="AQ22" s="47"/>
      <c r="AR22" s="47"/>
      <c r="AS22" s="48"/>
      <c r="AT22" s="46" t="str">
        <f>+A20</f>
        <v>BONITA</v>
      </c>
      <c r="AU22" s="47"/>
      <c r="AV22" s="47"/>
      <c r="AW22" s="48"/>
      <c r="AX22" s="46" t="str">
        <f>+A16</f>
        <v>福井野</v>
      </c>
      <c r="AY22" s="47"/>
      <c r="AZ22" s="47"/>
      <c r="BA22" s="48"/>
      <c r="BB22" s="46" t="str">
        <f>+A18</f>
        <v>西野第二①</v>
      </c>
      <c r="BC22" s="47"/>
      <c r="BD22" s="47"/>
      <c r="BE22" s="48"/>
      <c r="BG22" s="33">
        <v>20</v>
      </c>
      <c r="BH22" s="33"/>
    </row>
    <row r="23" spans="1:60" ht="27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0"/>
      <c r="Z23" s="30"/>
      <c r="AA23" s="30"/>
      <c r="AB23" s="10"/>
      <c r="AC23" s="10"/>
      <c r="AD23" s="10"/>
      <c r="AE23" s="30"/>
      <c r="AF23" s="46">
        <v>8</v>
      </c>
      <c r="AG23" s="47"/>
      <c r="AH23" s="47"/>
      <c r="AI23" s="48"/>
      <c r="AJ23" s="49">
        <f t="shared" si="17"/>
        <v>0.5347222222222221</v>
      </c>
      <c r="AK23" s="50"/>
      <c r="AL23" s="50"/>
      <c r="AM23" s="51"/>
      <c r="AN23" s="46"/>
      <c r="AO23" s="48"/>
      <c r="AP23" s="46" t="str">
        <f>+A16</f>
        <v>福井野</v>
      </c>
      <c r="AQ23" s="47"/>
      <c r="AR23" s="47"/>
      <c r="AS23" s="48"/>
      <c r="AT23" s="46" t="str">
        <f>+A19</f>
        <v>発寒②</v>
      </c>
      <c r="AU23" s="47"/>
      <c r="AV23" s="47"/>
      <c r="AW23" s="48"/>
      <c r="AX23" s="46" t="str">
        <f>+A17</f>
        <v>西　園</v>
      </c>
      <c r="AY23" s="47"/>
      <c r="AZ23" s="47"/>
      <c r="BA23" s="48"/>
      <c r="BB23" s="46" t="str">
        <f>+A20</f>
        <v>BONITA</v>
      </c>
      <c r="BC23" s="47"/>
      <c r="BD23" s="47"/>
      <c r="BE23" s="48"/>
      <c r="BG23" s="33">
        <v>20</v>
      </c>
      <c r="BH23" s="33"/>
    </row>
    <row r="24" spans="1:60" ht="27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0"/>
      <c r="Z24" s="30"/>
      <c r="AA24" s="30"/>
      <c r="AB24" s="30"/>
      <c r="AC24" s="9"/>
      <c r="AD24" s="30"/>
      <c r="AE24" s="30"/>
      <c r="AF24" s="46">
        <v>9</v>
      </c>
      <c r="AG24" s="47"/>
      <c r="AH24" s="47"/>
      <c r="AI24" s="48"/>
      <c r="AJ24" s="49">
        <f t="shared" si="17"/>
        <v>0.54861111111111094</v>
      </c>
      <c r="AK24" s="50"/>
      <c r="AL24" s="50"/>
      <c r="AM24" s="51"/>
      <c r="AN24" s="46"/>
      <c r="AO24" s="48"/>
      <c r="AP24" s="46" t="str">
        <f>+A18</f>
        <v>西野第二①</v>
      </c>
      <c r="AQ24" s="47"/>
      <c r="AR24" s="47"/>
      <c r="AS24" s="48"/>
      <c r="AT24" s="46" t="str">
        <f>+A20</f>
        <v>BONITA</v>
      </c>
      <c r="AU24" s="47"/>
      <c r="AV24" s="47"/>
      <c r="AW24" s="48"/>
      <c r="AX24" s="46" t="str">
        <f>+A16</f>
        <v>福井野</v>
      </c>
      <c r="AY24" s="47"/>
      <c r="AZ24" s="47"/>
      <c r="BA24" s="48"/>
      <c r="BB24" s="46" t="str">
        <f>+A19</f>
        <v>発寒②</v>
      </c>
      <c r="BC24" s="47"/>
      <c r="BD24" s="47"/>
      <c r="BE24" s="48"/>
      <c r="BG24" s="33">
        <v>20</v>
      </c>
      <c r="BH24" s="33"/>
    </row>
    <row r="25" spans="1:60" ht="27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0"/>
      <c r="Z25" s="30"/>
      <c r="AA25" s="30"/>
      <c r="AB25" s="30"/>
      <c r="AC25" s="9"/>
      <c r="AD25" s="30"/>
      <c r="AE25" s="30"/>
      <c r="AF25" s="46">
        <v>10</v>
      </c>
      <c r="AG25" s="47"/>
      <c r="AH25" s="47"/>
      <c r="AI25" s="48"/>
      <c r="AJ25" s="49">
        <f t="shared" si="17"/>
        <v>0.56249999999999978</v>
      </c>
      <c r="AK25" s="50"/>
      <c r="AL25" s="50"/>
      <c r="AM25" s="51"/>
      <c r="AN25" s="46"/>
      <c r="AO25" s="48"/>
      <c r="AP25" s="46" t="str">
        <f>+A17</f>
        <v>西　園</v>
      </c>
      <c r="AQ25" s="47"/>
      <c r="AR25" s="47"/>
      <c r="AS25" s="48"/>
      <c r="AT25" s="46" t="str">
        <f>+A19</f>
        <v>発寒②</v>
      </c>
      <c r="AU25" s="47"/>
      <c r="AV25" s="47"/>
      <c r="AW25" s="48"/>
      <c r="AX25" s="46" t="str">
        <f>+A18</f>
        <v>西野第二①</v>
      </c>
      <c r="AY25" s="47"/>
      <c r="AZ25" s="47"/>
      <c r="BA25" s="48"/>
      <c r="BB25" s="46" t="str">
        <f>+A20</f>
        <v>BONITA</v>
      </c>
      <c r="BC25" s="47"/>
      <c r="BD25" s="47"/>
      <c r="BE25" s="48"/>
      <c r="BG25" s="33">
        <v>20</v>
      </c>
      <c r="BH25" s="33"/>
    </row>
    <row r="26" spans="1:60" s="6" customFormat="1" ht="27" customHeight="1">
      <c r="A26" s="80">
        <v>43421</v>
      </c>
      <c r="B26" s="81"/>
      <c r="C26" s="81"/>
      <c r="D26" s="81"/>
      <c r="E26" s="81"/>
      <c r="F26" s="81"/>
      <c r="G26" s="81"/>
      <c r="H26" s="82"/>
      <c r="I26" s="45"/>
      <c r="J26" s="25"/>
      <c r="K26" s="25"/>
      <c r="L26" s="25"/>
      <c r="M26" s="25"/>
      <c r="N26" s="25"/>
      <c r="O26" s="25"/>
      <c r="P26" s="25"/>
      <c r="Q26" s="5"/>
      <c r="R26" s="5"/>
      <c r="S26" s="44"/>
      <c r="T26" s="44"/>
      <c r="U26" s="44"/>
      <c r="V26" s="44"/>
      <c r="W26" s="44"/>
      <c r="X26" s="44"/>
      <c r="Y26" s="44"/>
      <c r="Z26" s="44"/>
      <c r="AA26" s="30"/>
      <c r="BC26" s="3"/>
    </row>
    <row r="27" spans="1:60" ht="27" customHeight="1">
      <c r="A27" s="58" t="s">
        <v>6</v>
      </c>
      <c r="B27" s="58"/>
      <c r="C27" s="59" t="s">
        <v>37</v>
      </c>
      <c r="D27" s="59"/>
      <c r="E27" s="59"/>
      <c r="F27" s="59"/>
      <c r="G27" s="59"/>
      <c r="H27" s="59"/>
      <c r="I27" s="59"/>
      <c r="J27" s="40"/>
      <c r="K27" s="40"/>
      <c r="L27" s="40"/>
      <c r="M27" s="40"/>
      <c r="N27" s="58"/>
      <c r="O27" s="58"/>
      <c r="P27" s="7"/>
      <c r="Q27" s="7"/>
      <c r="R27" s="7"/>
      <c r="S27" s="7"/>
      <c r="T27" s="7"/>
      <c r="U27" s="60" t="s">
        <v>7</v>
      </c>
      <c r="V27" s="60"/>
      <c r="W27" s="61">
        <v>6</v>
      </c>
      <c r="X27" s="61"/>
      <c r="Y27" s="62" t="s">
        <v>8</v>
      </c>
      <c r="Z27" s="62"/>
      <c r="AA27" s="38"/>
      <c r="AB27" s="38"/>
      <c r="AC27" s="38"/>
      <c r="AD27" s="38"/>
      <c r="AE27" s="38"/>
      <c r="AF27" s="46" t="s">
        <v>14</v>
      </c>
      <c r="AG27" s="47"/>
      <c r="AH27" s="47"/>
      <c r="AI27" s="48"/>
      <c r="AJ27" s="63">
        <v>0.5625</v>
      </c>
      <c r="AK27" s="64"/>
      <c r="AL27" s="64"/>
      <c r="AM27" s="65"/>
      <c r="AN27" s="2" t="s">
        <v>24</v>
      </c>
      <c r="AO27" s="66">
        <f>+AJ34+(BG34/1440)</f>
        <v>0.72916666666666685</v>
      </c>
      <c r="AP27" s="66"/>
      <c r="AQ27" s="66"/>
      <c r="AR27" s="83" t="s">
        <v>26</v>
      </c>
      <c r="AS27" s="83"/>
      <c r="AT27" s="83"/>
      <c r="BC27" s="2"/>
      <c r="BG27" s="3"/>
    </row>
    <row r="28" spans="1:60" ht="27" customHeight="1">
      <c r="A28" s="46"/>
      <c r="B28" s="47"/>
      <c r="C28" s="47"/>
      <c r="D28" s="48"/>
      <c r="E28" s="46" t="str">
        <f>A29</f>
        <v>平和①</v>
      </c>
      <c r="F28" s="47"/>
      <c r="G28" s="47"/>
      <c r="H28" s="48"/>
      <c r="I28" s="46" t="str">
        <f>A30</f>
        <v>アプリーレ</v>
      </c>
      <c r="J28" s="47"/>
      <c r="K28" s="47"/>
      <c r="L28" s="48"/>
      <c r="M28" s="46" t="str">
        <f>A31</f>
        <v>西野第二②</v>
      </c>
      <c r="N28" s="47"/>
      <c r="O28" s="47"/>
      <c r="P28" s="48"/>
      <c r="Q28" s="46" t="str">
        <f>A32</f>
        <v>手稲東</v>
      </c>
      <c r="R28" s="47"/>
      <c r="S28" s="47"/>
      <c r="T28" s="48"/>
      <c r="U28" s="42" t="s">
        <v>9</v>
      </c>
      <c r="V28" s="42" t="s">
        <v>10</v>
      </c>
      <c r="W28" s="42" t="s">
        <v>11</v>
      </c>
      <c r="X28" s="8" t="s">
        <v>12</v>
      </c>
      <c r="Y28" s="41" t="s">
        <v>18</v>
      </c>
      <c r="Z28" s="8" t="s">
        <v>13</v>
      </c>
      <c r="AA28" s="10"/>
      <c r="AB28" s="10"/>
      <c r="AC28" s="10"/>
      <c r="AD28" s="10"/>
      <c r="AE28" s="10"/>
      <c r="AF28" s="55" t="s">
        <v>19</v>
      </c>
      <c r="AG28" s="56"/>
      <c r="AH28" s="56"/>
      <c r="AI28" s="57"/>
      <c r="AJ28" s="49">
        <f>+AJ27+(BG28/1440)</f>
        <v>0.56944444444444442</v>
      </c>
      <c r="AK28" s="50"/>
      <c r="AL28" s="50"/>
      <c r="AM28" s="51"/>
      <c r="AN28" s="46"/>
      <c r="AO28" s="48"/>
      <c r="AP28" s="46" t="s">
        <v>15</v>
      </c>
      <c r="AQ28" s="47"/>
      <c r="AR28" s="47"/>
      <c r="AS28" s="47"/>
      <c r="AT28" s="47"/>
      <c r="AU28" s="47"/>
      <c r="AV28" s="47"/>
      <c r="AW28" s="48"/>
      <c r="AX28" s="46" t="s">
        <v>16</v>
      </c>
      <c r="AY28" s="47"/>
      <c r="AZ28" s="47"/>
      <c r="BA28" s="47"/>
      <c r="BB28" s="47"/>
      <c r="BC28" s="47"/>
      <c r="BD28" s="47"/>
      <c r="BE28" s="48"/>
      <c r="BG28" s="33">
        <v>10</v>
      </c>
      <c r="BH28" s="33"/>
    </row>
    <row r="29" spans="1:60" ht="27" customHeight="1">
      <c r="A29" s="46" t="s">
        <v>41</v>
      </c>
      <c r="B29" s="47"/>
      <c r="C29" s="47"/>
      <c r="D29" s="48"/>
      <c r="E29" s="52"/>
      <c r="F29" s="53"/>
      <c r="G29" s="53"/>
      <c r="H29" s="54"/>
      <c r="I29" s="11" t="str">
        <f t="shared" ref="I29" si="23">IF(J29="","",IF(J29&gt;L29,"○",IF(J29=L29,"△","●")))</f>
        <v/>
      </c>
      <c r="J29" s="12"/>
      <c r="K29" s="37" t="s">
        <v>17</v>
      </c>
      <c r="L29" s="13"/>
      <c r="M29" s="11" t="str">
        <f t="shared" ref="M29:M30" si="24">IF(N29="","",IF(N29&gt;P29,"○",IF(N29=P29,"△","●")))</f>
        <v/>
      </c>
      <c r="N29" s="12"/>
      <c r="O29" s="37" t="s">
        <v>17</v>
      </c>
      <c r="P29" s="13"/>
      <c r="Q29" s="11" t="str">
        <f t="shared" ref="Q29:Q31" si="25">IF(R29="","",IF(R29&gt;T29,"○",IF(R29=T29,"△","●")))</f>
        <v/>
      </c>
      <c r="R29" s="12"/>
      <c r="S29" s="37" t="s">
        <v>17</v>
      </c>
      <c r="T29" s="13"/>
      <c r="U29" s="42">
        <f>+COUNTIF($E29:$T29,"○")</f>
        <v>0</v>
      </c>
      <c r="V29" s="42">
        <f>+COUNTIF($E29:$T29,"●")</f>
        <v>0</v>
      </c>
      <c r="W29" s="42">
        <f>+COUNTIF($E29:$T29,"△")</f>
        <v>0</v>
      </c>
      <c r="X29" s="15">
        <f t="shared" ref="X29:X32" si="26">+U29*3+W29*1</f>
        <v>0</v>
      </c>
      <c r="Y29" s="14">
        <f>+J29-L29+N29-P29+R29-T29</f>
        <v>0</v>
      </c>
      <c r="Z29" s="42"/>
      <c r="AA29" s="30"/>
      <c r="AB29" s="30"/>
      <c r="AC29" s="30"/>
      <c r="AD29" s="30"/>
      <c r="AE29" s="30"/>
      <c r="AF29" s="46">
        <v>1</v>
      </c>
      <c r="AG29" s="47"/>
      <c r="AH29" s="47"/>
      <c r="AI29" s="48"/>
      <c r="AJ29" s="49">
        <f t="shared" ref="AJ29:AJ34" si="27">+AJ28+(BG29/1440)+(BH29/1440)</f>
        <v>0.60416666666666663</v>
      </c>
      <c r="AK29" s="50"/>
      <c r="AL29" s="50"/>
      <c r="AM29" s="51"/>
      <c r="AN29" s="46"/>
      <c r="AO29" s="48"/>
      <c r="AP29" s="46" t="str">
        <f>+A30</f>
        <v>アプリーレ</v>
      </c>
      <c r="AQ29" s="47"/>
      <c r="AR29" s="47"/>
      <c r="AS29" s="48"/>
      <c r="AT29" s="46" t="str">
        <f>+A31</f>
        <v>西野第二②</v>
      </c>
      <c r="AU29" s="47"/>
      <c r="AV29" s="47"/>
      <c r="AW29" s="48"/>
      <c r="AX29" s="46" t="str">
        <f>+A29</f>
        <v>平和①</v>
      </c>
      <c r="AY29" s="47"/>
      <c r="AZ29" s="47"/>
      <c r="BA29" s="48"/>
      <c r="BB29" s="46" t="str">
        <f>+A32</f>
        <v>手稲東</v>
      </c>
      <c r="BC29" s="47"/>
      <c r="BD29" s="47"/>
      <c r="BE29" s="48"/>
      <c r="BG29" s="33">
        <v>50</v>
      </c>
      <c r="BH29" s="33"/>
    </row>
    <row r="30" spans="1:60" ht="27" customHeight="1">
      <c r="A30" s="46" t="s">
        <v>32</v>
      </c>
      <c r="B30" s="47"/>
      <c r="C30" s="47"/>
      <c r="D30" s="48"/>
      <c r="E30" s="11" t="str">
        <f t="shared" ref="E30:E32" si="28">IF(F30="","",IF(F30&gt;H30,"○",IF(F30=H30,"△","●")))</f>
        <v/>
      </c>
      <c r="F30" s="12"/>
      <c r="G30" s="37" t="s">
        <v>17</v>
      </c>
      <c r="H30" s="13"/>
      <c r="I30" s="52"/>
      <c r="J30" s="53"/>
      <c r="K30" s="53"/>
      <c r="L30" s="54"/>
      <c r="M30" s="11" t="str">
        <f t="shared" si="24"/>
        <v/>
      </c>
      <c r="N30" s="12"/>
      <c r="O30" s="37" t="s">
        <v>17</v>
      </c>
      <c r="P30" s="13"/>
      <c r="Q30" s="11" t="str">
        <f t="shared" si="25"/>
        <v/>
      </c>
      <c r="R30" s="12"/>
      <c r="S30" s="37" t="s">
        <v>17</v>
      </c>
      <c r="T30" s="13"/>
      <c r="U30" s="42">
        <f t="shared" ref="U30:U32" si="29">+COUNTIF($E30:$T30,"○")</f>
        <v>0</v>
      </c>
      <c r="V30" s="42">
        <f t="shared" ref="V30:V32" si="30">+COUNTIF($E30:$T30,"●")</f>
        <v>0</v>
      </c>
      <c r="W30" s="42">
        <f t="shared" ref="W30:W32" si="31">+COUNTIF($E30:$T30,"△")</f>
        <v>0</v>
      </c>
      <c r="X30" s="15">
        <f t="shared" si="26"/>
        <v>0</v>
      </c>
      <c r="Y30" s="14">
        <f>+F30-H30+N30-P30+R30-T30</f>
        <v>0</v>
      </c>
      <c r="Z30" s="42"/>
      <c r="AA30" s="30"/>
      <c r="AB30" s="30"/>
      <c r="AC30" s="30"/>
      <c r="AD30" s="30"/>
      <c r="AE30" s="30"/>
      <c r="AF30" s="46">
        <v>2</v>
      </c>
      <c r="AG30" s="47"/>
      <c r="AH30" s="47"/>
      <c r="AI30" s="48"/>
      <c r="AJ30" s="49">
        <f t="shared" si="27"/>
        <v>0.62152777777777779</v>
      </c>
      <c r="AK30" s="50"/>
      <c r="AL30" s="50"/>
      <c r="AM30" s="51"/>
      <c r="AN30" s="46"/>
      <c r="AO30" s="48"/>
      <c r="AP30" s="46" t="str">
        <f>+A29</f>
        <v>平和①</v>
      </c>
      <c r="AQ30" s="47"/>
      <c r="AR30" s="47"/>
      <c r="AS30" s="48"/>
      <c r="AT30" s="46" t="str">
        <f>+A32</f>
        <v>手稲東</v>
      </c>
      <c r="AU30" s="47"/>
      <c r="AV30" s="47"/>
      <c r="AW30" s="48"/>
      <c r="AX30" s="46" t="str">
        <f>+A31</f>
        <v>西野第二②</v>
      </c>
      <c r="AY30" s="47"/>
      <c r="AZ30" s="47"/>
      <c r="BA30" s="48"/>
      <c r="BB30" s="46" t="str">
        <f>+A30</f>
        <v>アプリーレ</v>
      </c>
      <c r="BC30" s="47"/>
      <c r="BD30" s="47"/>
      <c r="BE30" s="48"/>
      <c r="BG30" s="33">
        <v>25</v>
      </c>
      <c r="BH30" s="33"/>
    </row>
    <row r="31" spans="1:60" ht="27" customHeight="1">
      <c r="A31" s="46" t="s">
        <v>44</v>
      </c>
      <c r="B31" s="47"/>
      <c r="C31" s="47"/>
      <c r="D31" s="48"/>
      <c r="E31" s="11" t="str">
        <f t="shared" si="28"/>
        <v/>
      </c>
      <c r="F31" s="12"/>
      <c r="G31" s="37" t="s">
        <v>17</v>
      </c>
      <c r="H31" s="13"/>
      <c r="I31" s="11" t="str">
        <f t="shared" ref="I31:I32" si="32">IF(J31="","",IF(J31&gt;L31,"○",IF(J31=L31,"△","●")))</f>
        <v/>
      </c>
      <c r="J31" s="12"/>
      <c r="K31" s="37" t="s">
        <v>17</v>
      </c>
      <c r="L31" s="13"/>
      <c r="M31" s="52"/>
      <c r="N31" s="53"/>
      <c r="O31" s="53"/>
      <c r="P31" s="54"/>
      <c r="Q31" s="11" t="str">
        <f t="shared" si="25"/>
        <v/>
      </c>
      <c r="R31" s="12"/>
      <c r="S31" s="37" t="s">
        <v>17</v>
      </c>
      <c r="T31" s="13"/>
      <c r="U31" s="42">
        <f t="shared" si="29"/>
        <v>0</v>
      </c>
      <c r="V31" s="42">
        <f t="shared" si="30"/>
        <v>0</v>
      </c>
      <c r="W31" s="42">
        <f t="shared" si="31"/>
        <v>0</v>
      </c>
      <c r="X31" s="15">
        <f t="shared" si="26"/>
        <v>0</v>
      </c>
      <c r="Y31" s="14">
        <f>+F31-H31+J31-L31+R31-T31</f>
        <v>0</v>
      </c>
      <c r="Z31" s="42"/>
      <c r="AA31" s="30"/>
      <c r="AB31" s="30"/>
      <c r="AC31" s="30"/>
      <c r="AD31" s="30"/>
      <c r="AE31" s="30"/>
      <c r="AF31" s="46">
        <v>3</v>
      </c>
      <c r="AG31" s="47"/>
      <c r="AH31" s="47"/>
      <c r="AI31" s="48"/>
      <c r="AJ31" s="49">
        <f t="shared" si="27"/>
        <v>0.64930555555555558</v>
      </c>
      <c r="AK31" s="50"/>
      <c r="AL31" s="50"/>
      <c r="AM31" s="51"/>
      <c r="AN31" s="46"/>
      <c r="AO31" s="48"/>
      <c r="AP31" s="46" t="str">
        <f>+A29</f>
        <v>平和①</v>
      </c>
      <c r="AQ31" s="47"/>
      <c r="AR31" s="47"/>
      <c r="AS31" s="48"/>
      <c r="AT31" s="46" t="str">
        <f>+A30</f>
        <v>アプリーレ</v>
      </c>
      <c r="AU31" s="47"/>
      <c r="AV31" s="47"/>
      <c r="AW31" s="48"/>
      <c r="AX31" s="46" t="str">
        <f>+A31</f>
        <v>西野第二②</v>
      </c>
      <c r="AY31" s="47"/>
      <c r="AZ31" s="47"/>
      <c r="BA31" s="48"/>
      <c r="BB31" s="46" t="str">
        <f>+A32</f>
        <v>手稲東</v>
      </c>
      <c r="BC31" s="47"/>
      <c r="BD31" s="47"/>
      <c r="BE31" s="48"/>
      <c r="BG31" s="33">
        <v>25</v>
      </c>
      <c r="BH31" s="33">
        <v>15</v>
      </c>
    </row>
    <row r="32" spans="1:60" ht="27" customHeight="1">
      <c r="A32" s="46" t="s">
        <v>2</v>
      </c>
      <c r="B32" s="47"/>
      <c r="C32" s="47"/>
      <c r="D32" s="48"/>
      <c r="E32" s="11" t="str">
        <f t="shared" si="28"/>
        <v/>
      </c>
      <c r="F32" s="12"/>
      <c r="G32" s="37" t="s">
        <v>17</v>
      </c>
      <c r="H32" s="13"/>
      <c r="I32" s="11" t="str">
        <f t="shared" si="32"/>
        <v/>
      </c>
      <c r="J32" s="12"/>
      <c r="K32" s="37" t="s">
        <v>17</v>
      </c>
      <c r="L32" s="13"/>
      <c r="M32" s="11" t="str">
        <f t="shared" ref="M32" si="33">IF(N32="","",IF(N32&gt;P32,"○",IF(N32=P32,"△","●")))</f>
        <v/>
      </c>
      <c r="N32" s="12"/>
      <c r="O32" s="37" t="s">
        <v>17</v>
      </c>
      <c r="P32" s="13"/>
      <c r="Q32" s="52"/>
      <c r="R32" s="53"/>
      <c r="S32" s="53"/>
      <c r="T32" s="54"/>
      <c r="U32" s="42">
        <f t="shared" si="29"/>
        <v>0</v>
      </c>
      <c r="V32" s="42">
        <f t="shared" si="30"/>
        <v>0</v>
      </c>
      <c r="W32" s="42">
        <f t="shared" si="31"/>
        <v>0</v>
      </c>
      <c r="X32" s="15">
        <f t="shared" si="26"/>
        <v>0</v>
      </c>
      <c r="Y32" s="14">
        <f>+F32-H32+J32-L32+N32-P32</f>
        <v>0</v>
      </c>
      <c r="Z32" s="42"/>
      <c r="AA32" s="30"/>
      <c r="AB32" s="30"/>
      <c r="AC32" s="30"/>
      <c r="AD32" s="30"/>
      <c r="AE32" s="30"/>
      <c r="AF32" s="46">
        <v>4</v>
      </c>
      <c r="AG32" s="47"/>
      <c r="AH32" s="47"/>
      <c r="AI32" s="48"/>
      <c r="AJ32" s="49">
        <f t="shared" si="27"/>
        <v>0.66666666666666674</v>
      </c>
      <c r="AK32" s="50"/>
      <c r="AL32" s="50"/>
      <c r="AM32" s="51"/>
      <c r="AN32" s="46"/>
      <c r="AO32" s="48"/>
      <c r="AP32" s="46" t="str">
        <f>+A31</f>
        <v>西野第二②</v>
      </c>
      <c r="AQ32" s="47"/>
      <c r="AR32" s="47"/>
      <c r="AS32" s="48"/>
      <c r="AT32" s="46" t="str">
        <f>+A32</f>
        <v>手稲東</v>
      </c>
      <c r="AU32" s="47"/>
      <c r="AV32" s="47"/>
      <c r="AW32" s="48"/>
      <c r="AX32" s="46" t="str">
        <f>+A29</f>
        <v>平和①</v>
      </c>
      <c r="AY32" s="47"/>
      <c r="AZ32" s="47"/>
      <c r="BA32" s="48"/>
      <c r="BB32" s="46" t="str">
        <f>+A30</f>
        <v>アプリーレ</v>
      </c>
      <c r="BC32" s="47"/>
      <c r="BD32" s="47"/>
      <c r="BE32" s="48"/>
      <c r="BG32" s="33">
        <v>25</v>
      </c>
      <c r="BH32" s="33"/>
    </row>
    <row r="33" spans="1:60" ht="27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43" t="str">
        <f>IF(SUM(Y29:Y32)=0,"","NG")</f>
        <v/>
      </c>
      <c r="Z33" s="5"/>
      <c r="AA33" s="5"/>
      <c r="AB33" s="5"/>
      <c r="AC33" s="5"/>
      <c r="AD33" s="5"/>
      <c r="AE33" s="5"/>
      <c r="AF33" s="46">
        <v>5</v>
      </c>
      <c r="AG33" s="47"/>
      <c r="AH33" s="47"/>
      <c r="AI33" s="48"/>
      <c r="AJ33" s="49">
        <f t="shared" si="27"/>
        <v>0.69444444444444453</v>
      </c>
      <c r="AK33" s="50"/>
      <c r="AL33" s="50"/>
      <c r="AM33" s="51"/>
      <c r="AN33" s="46"/>
      <c r="AO33" s="48"/>
      <c r="AP33" s="46" t="str">
        <f>+A29</f>
        <v>平和①</v>
      </c>
      <c r="AQ33" s="47"/>
      <c r="AR33" s="47"/>
      <c r="AS33" s="48"/>
      <c r="AT33" s="46" t="str">
        <f>+A31</f>
        <v>西野第二②</v>
      </c>
      <c r="AU33" s="47"/>
      <c r="AV33" s="47"/>
      <c r="AW33" s="48"/>
      <c r="AX33" s="46" t="str">
        <f>+A30</f>
        <v>アプリーレ</v>
      </c>
      <c r="AY33" s="47"/>
      <c r="AZ33" s="47"/>
      <c r="BA33" s="48"/>
      <c r="BB33" s="46" t="str">
        <f>+A32</f>
        <v>手稲東</v>
      </c>
      <c r="BC33" s="47"/>
      <c r="BD33" s="47"/>
      <c r="BE33" s="48"/>
      <c r="BG33" s="33">
        <v>25</v>
      </c>
      <c r="BH33" s="33">
        <v>15</v>
      </c>
    </row>
    <row r="34" spans="1:60" ht="27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46">
        <v>6</v>
      </c>
      <c r="AG34" s="47"/>
      <c r="AH34" s="47"/>
      <c r="AI34" s="48"/>
      <c r="AJ34" s="49">
        <f t="shared" si="27"/>
        <v>0.71180555555555569</v>
      </c>
      <c r="AK34" s="50"/>
      <c r="AL34" s="50"/>
      <c r="AM34" s="51"/>
      <c r="AN34" s="46"/>
      <c r="AO34" s="48"/>
      <c r="AP34" s="46" t="str">
        <f>+A30</f>
        <v>アプリーレ</v>
      </c>
      <c r="AQ34" s="47"/>
      <c r="AR34" s="47"/>
      <c r="AS34" s="48"/>
      <c r="AT34" s="46" t="str">
        <f>+A32</f>
        <v>手稲東</v>
      </c>
      <c r="AU34" s="47"/>
      <c r="AV34" s="47"/>
      <c r="AW34" s="48"/>
      <c r="AX34" s="46" t="str">
        <f>+A29</f>
        <v>平和①</v>
      </c>
      <c r="AY34" s="47"/>
      <c r="AZ34" s="47"/>
      <c r="BA34" s="48"/>
      <c r="BB34" s="46" t="str">
        <f>+A31</f>
        <v>西野第二②</v>
      </c>
      <c r="BC34" s="47"/>
      <c r="BD34" s="47"/>
      <c r="BE34" s="48"/>
      <c r="BG34" s="33">
        <v>25</v>
      </c>
      <c r="BH34" s="33"/>
    </row>
    <row r="35" spans="1:60" ht="27" customHeight="1">
      <c r="A35" s="80">
        <v>43422</v>
      </c>
      <c r="B35" s="81"/>
      <c r="C35" s="81"/>
      <c r="D35" s="81"/>
      <c r="E35" s="81"/>
      <c r="F35" s="81"/>
      <c r="G35" s="81"/>
      <c r="H35" s="82"/>
      <c r="I35" s="5"/>
      <c r="J35" s="5"/>
      <c r="K35" s="5"/>
      <c r="L35" s="5"/>
      <c r="M35" s="5"/>
      <c r="N35" s="5"/>
      <c r="O35" s="35"/>
      <c r="P35" s="36"/>
      <c r="Q35" s="36"/>
      <c r="R35" s="36"/>
      <c r="S35" s="44"/>
      <c r="T35" s="44"/>
      <c r="U35" s="44"/>
      <c r="V35" s="44"/>
      <c r="W35" s="44"/>
      <c r="X35" s="44"/>
      <c r="Y35" s="44"/>
      <c r="Z35" s="44"/>
      <c r="AA35" s="23"/>
      <c r="AB35" s="30"/>
      <c r="AC35" s="30"/>
      <c r="AD35" s="30"/>
      <c r="AE35" s="30"/>
      <c r="AF35" s="24"/>
      <c r="AG35" s="24"/>
      <c r="AH35" s="24"/>
      <c r="AI35" s="24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G35" s="33"/>
      <c r="BH35" s="33"/>
    </row>
    <row r="36" spans="1:60" ht="27" customHeight="1">
      <c r="A36" s="58" t="s">
        <v>6</v>
      </c>
      <c r="B36" s="58"/>
      <c r="C36" s="59" t="s">
        <v>35</v>
      </c>
      <c r="D36" s="59"/>
      <c r="E36" s="59"/>
      <c r="F36" s="59"/>
      <c r="G36" s="59"/>
      <c r="H36" s="59"/>
      <c r="I36" s="59"/>
      <c r="J36" s="29"/>
      <c r="K36" s="29"/>
      <c r="L36" s="29"/>
      <c r="M36" s="2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60" t="s">
        <v>7</v>
      </c>
      <c r="Z36" s="60"/>
      <c r="AA36" s="61">
        <v>4</v>
      </c>
      <c r="AB36" s="61"/>
      <c r="AC36" s="62" t="s">
        <v>8</v>
      </c>
      <c r="AD36" s="62"/>
      <c r="AE36" s="28"/>
      <c r="AF36" s="46" t="s">
        <v>14</v>
      </c>
      <c r="AG36" s="47"/>
      <c r="AH36" s="47"/>
      <c r="AI36" s="48"/>
      <c r="AJ36" s="63">
        <v>0.39583333333333331</v>
      </c>
      <c r="AK36" s="64"/>
      <c r="AL36" s="64"/>
      <c r="AM36" s="65"/>
      <c r="AN36" s="2" t="s">
        <v>28</v>
      </c>
      <c r="AO36" s="66">
        <f>+AJ47+(BG47/1440)</f>
        <v>0.57638888888888862</v>
      </c>
      <c r="AP36" s="66"/>
      <c r="AQ36" s="66"/>
      <c r="AT36" s="84" t="s">
        <v>45</v>
      </c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G36" s="33"/>
      <c r="BH36" s="33"/>
    </row>
    <row r="37" spans="1:60" ht="27" customHeight="1">
      <c r="A37" s="46"/>
      <c r="B37" s="47"/>
      <c r="C37" s="47"/>
      <c r="D37" s="48"/>
      <c r="E37" s="46" t="str">
        <f>A38</f>
        <v>八軒北</v>
      </c>
      <c r="F37" s="47"/>
      <c r="G37" s="47"/>
      <c r="H37" s="48"/>
      <c r="I37" s="46" t="str">
        <f>A39</f>
        <v>琴　似</v>
      </c>
      <c r="J37" s="47"/>
      <c r="K37" s="47"/>
      <c r="L37" s="48"/>
      <c r="M37" s="46" t="str">
        <f>A40</f>
        <v>琴似中央</v>
      </c>
      <c r="N37" s="47"/>
      <c r="O37" s="47"/>
      <c r="P37" s="48"/>
      <c r="Q37" s="46" t="str">
        <f>A41</f>
        <v>平和②</v>
      </c>
      <c r="R37" s="47"/>
      <c r="S37" s="47"/>
      <c r="T37" s="48"/>
      <c r="U37" s="46" t="str">
        <f>A42</f>
        <v>宮の丘</v>
      </c>
      <c r="V37" s="47"/>
      <c r="W37" s="47"/>
      <c r="X37" s="48"/>
      <c r="Y37" s="32" t="s">
        <v>9</v>
      </c>
      <c r="Z37" s="32" t="s">
        <v>10</v>
      </c>
      <c r="AA37" s="32" t="s">
        <v>11</v>
      </c>
      <c r="AB37" s="8" t="s">
        <v>12</v>
      </c>
      <c r="AC37" s="26" t="s">
        <v>18</v>
      </c>
      <c r="AD37" s="8" t="s">
        <v>13</v>
      </c>
      <c r="AE37" s="30"/>
      <c r="AF37" s="55" t="s">
        <v>19</v>
      </c>
      <c r="AG37" s="56"/>
      <c r="AH37" s="56"/>
      <c r="AI37" s="57"/>
      <c r="AJ37" s="49">
        <f>+AJ36+(BG37/1440)</f>
        <v>0.40277777777777773</v>
      </c>
      <c r="AK37" s="50"/>
      <c r="AL37" s="50"/>
      <c r="AM37" s="51"/>
      <c r="AN37" s="46"/>
      <c r="AO37" s="48"/>
      <c r="AP37" s="46" t="s">
        <v>15</v>
      </c>
      <c r="AQ37" s="47"/>
      <c r="AR37" s="47"/>
      <c r="AS37" s="47"/>
      <c r="AT37" s="47"/>
      <c r="AU37" s="47"/>
      <c r="AV37" s="47"/>
      <c r="AW37" s="48"/>
      <c r="AX37" s="46" t="s">
        <v>16</v>
      </c>
      <c r="AY37" s="47"/>
      <c r="AZ37" s="47"/>
      <c r="BA37" s="47"/>
      <c r="BB37" s="47"/>
      <c r="BC37" s="47"/>
      <c r="BD37" s="47"/>
      <c r="BE37" s="48"/>
      <c r="BG37" s="33">
        <v>10</v>
      </c>
      <c r="BH37" s="33"/>
    </row>
    <row r="38" spans="1:60" ht="27" customHeight="1">
      <c r="A38" s="46" t="s">
        <v>3</v>
      </c>
      <c r="B38" s="47"/>
      <c r="C38" s="47"/>
      <c r="D38" s="48"/>
      <c r="E38" s="52"/>
      <c r="F38" s="53"/>
      <c r="G38" s="53"/>
      <c r="H38" s="54"/>
      <c r="I38" s="11" t="str">
        <f t="shared" ref="I38" si="34">IF(J38="","",IF(J38&gt;L38,"○",IF(J38=L38,"△","●")))</f>
        <v/>
      </c>
      <c r="J38" s="12"/>
      <c r="K38" s="27" t="s">
        <v>29</v>
      </c>
      <c r="L38" s="13"/>
      <c r="M38" s="11" t="str">
        <f t="shared" ref="M38:M39" si="35">IF(N38="","",IF(N38&gt;P38,"○",IF(N38=P38,"△","●")))</f>
        <v/>
      </c>
      <c r="N38" s="12"/>
      <c r="O38" s="27" t="s">
        <v>29</v>
      </c>
      <c r="P38" s="13"/>
      <c r="Q38" s="11" t="str">
        <f t="shared" ref="Q38:Q40" si="36">IF(R38="","",IF(R38&gt;T38,"○",IF(R38=T38,"△","●")))</f>
        <v/>
      </c>
      <c r="R38" s="12"/>
      <c r="S38" s="27" t="s">
        <v>29</v>
      </c>
      <c r="T38" s="13"/>
      <c r="U38" s="11" t="str">
        <f t="shared" ref="U38:U41" si="37">IF(V38="","",IF(V38&gt;X38,"○",IF(V38=X38,"△","●")))</f>
        <v/>
      </c>
      <c r="V38" s="12"/>
      <c r="W38" s="27" t="s">
        <v>29</v>
      </c>
      <c r="X38" s="13"/>
      <c r="Y38" s="32">
        <f>+COUNTIF($E38:$X38,"○")</f>
        <v>0</v>
      </c>
      <c r="Z38" s="32">
        <f>+COUNTIF($E38:$X38,"●")</f>
        <v>0</v>
      </c>
      <c r="AA38" s="32">
        <f>+COUNTIF($E38:$X38,"△")</f>
        <v>0</v>
      </c>
      <c r="AB38" s="15">
        <f t="shared" ref="AB38:AB42" si="38">+Y38*3+AA38*1</f>
        <v>0</v>
      </c>
      <c r="AC38" s="14">
        <f>+J38+N38+R38+V38-L38-P38-T38-X38</f>
        <v>0</v>
      </c>
      <c r="AD38" s="32"/>
      <c r="AE38" s="30"/>
      <c r="AF38" s="46">
        <v>1</v>
      </c>
      <c r="AG38" s="47"/>
      <c r="AH38" s="47"/>
      <c r="AI38" s="48"/>
      <c r="AJ38" s="49">
        <f t="shared" ref="AJ38:AJ47" si="39">+AJ37+(BG38/1440)+(BH38/1440)</f>
        <v>0.43749999999999994</v>
      </c>
      <c r="AK38" s="50"/>
      <c r="AL38" s="50"/>
      <c r="AM38" s="51"/>
      <c r="AN38" s="46"/>
      <c r="AO38" s="48"/>
      <c r="AP38" s="46" t="str">
        <f>+A38</f>
        <v>八軒北</v>
      </c>
      <c r="AQ38" s="47"/>
      <c r="AR38" s="47"/>
      <c r="AS38" s="48"/>
      <c r="AT38" s="46" t="str">
        <f>+A39</f>
        <v>琴　似</v>
      </c>
      <c r="AU38" s="47"/>
      <c r="AV38" s="47"/>
      <c r="AW38" s="48"/>
      <c r="AX38" s="46" t="str">
        <f>+A41</f>
        <v>平和②</v>
      </c>
      <c r="AY38" s="47"/>
      <c r="AZ38" s="47"/>
      <c r="BA38" s="48"/>
      <c r="BB38" s="46" t="str">
        <f>+A42</f>
        <v>宮の丘</v>
      </c>
      <c r="BC38" s="47"/>
      <c r="BD38" s="47"/>
      <c r="BE38" s="48"/>
      <c r="BG38" s="33">
        <v>50</v>
      </c>
      <c r="BH38" s="33"/>
    </row>
    <row r="39" spans="1:60" ht="27" customHeight="1">
      <c r="A39" s="46" t="s">
        <v>21</v>
      </c>
      <c r="B39" s="47"/>
      <c r="C39" s="47"/>
      <c r="D39" s="48"/>
      <c r="E39" s="11" t="str">
        <f t="shared" ref="E39:E42" si="40">IF(F39="","",IF(F39&gt;H39,"○",IF(F39=H39,"△","●")))</f>
        <v/>
      </c>
      <c r="F39" s="34"/>
      <c r="G39" s="27" t="s">
        <v>27</v>
      </c>
      <c r="H39" s="13"/>
      <c r="I39" s="52"/>
      <c r="J39" s="53"/>
      <c r="K39" s="53"/>
      <c r="L39" s="54"/>
      <c r="M39" s="11" t="str">
        <f t="shared" si="35"/>
        <v/>
      </c>
      <c r="N39" s="12"/>
      <c r="O39" s="27" t="s">
        <v>27</v>
      </c>
      <c r="P39" s="13"/>
      <c r="Q39" s="11" t="str">
        <f t="shared" si="36"/>
        <v/>
      </c>
      <c r="R39" s="12"/>
      <c r="S39" s="27" t="s">
        <v>27</v>
      </c>
      <c r="T39" s="13"/>
      <c r="U39" s="11" t="str">
        <f t="shared" si="37"/>
        <v/>
      </c>
      <c r="V39" s="12"/>
      <c r="W39" s="27" t="s">
        <v>27</v>
      </c>
      <c r="X39" s="13"/>
      <c r="Y39" s="32">
        <f t="shared" ref="Y39:Y42" si="41">+COUNTIF($E39:$X39,"○")</f>
        <v>0</v>
      </c>
      <c r="Z39" s="32">
        <f t="shared" ref="Z39:Z42" si="42">+COUNTIF($E39:$X39,"●")</f>
        <v>0</v>
      </c>
      <c r="AA39" s="32">
        <f t="shared" ref="AA39:AA42" si="43">+COUNTIF($E39:$X39,"△")</f>
        <v>0</v>
      </c>
      <c r="AB39" s="15">
        <f t="shared" si="38"/>
        <v>0</v>
      </c>
      <c r="AC39" s="14">
        <f>+F39+N39+R39+V39-H39-P39-T39-X39</f>
        <v>0</v>
      </c>
      <c r="AD39" s="32"/>
      <c r="AE39" s="30"/>
      <c r="AF39" s="46">
        <v>2</v>
      </c>
      <c r="AG39" s="47"/>
      <c r="AH39" s="47"/>
      <c r="AI39" s="48"/>
      <c r="AJ39" s="49">
        <f t="shared" si="39"/>
        <v>0.45138888888888884</v>
      </c>
      <c r="AK39" s="50"/>
      <c r="AL39" s="50"/>
      <c r="AM39" s="51"/>
      <c r="AN39" s="46"/>
      <c r="AO39" s="48"/>
      <c r="AP39" s="46" t="str">
        <f>+A40</f>
        <v>琴似中央</v>
      </c>
      <c r="AQ39" s="47"/>
      <c r="AR39" s="47"/>
      <c r="AS39" s="48"/>
      <c r="AT39" s="46" t="str">
        <f>+A41</f>
        <v>平和②</v>
      </c>
      <c r="AU39" s="47"/>
      <c r="AV39" s="47"/>
      <c r="AW39" s="48"/>
      <c r="AX39" s="46" t="str">
        <f>+A38</f>
        <v>八軒北</v>
      </c>
      <c r="AY39" s="47"/>
      <c r="AZ39" s="47"/>
      <c r="BA39" s="48"/>
      <c r="BB39" s="46" t="str">
        <f>+A39</f>
        <v>琴　似</v>
      </c>
      <c r="BC39" s="47"/>
      <c r="BD39" s="47"/>
      <c r="BE39" s="48"/>
      <c r="BG39" s="33">
        <v>20</v>
      </c>
      <c r="BH39" s="33"/>
    </row>
    <row r="40" spans="1:60" ht="27" customHeight="1">
      <c r="A40" s="46" t="s">
        <v>1</v>
      </c>
      <c r="B40" s="47"/>
      <c r="C40" s="47"/>
      <c r="D40" s="48"/>
      <c r="E40" s="11" t="str">
        <f t="shared" si="40"/>
        <v/>
      </c>
      <c r="F40" s="34"/>
      <c r="G40" s="27" t="s">
        <v>27</v>
      </c>
      <c r="H40" s="13"/>
      <c r="I40" s="11" t="str">
        <f t="shared" ref="I40:I42" si="44">IF(J40="","",IF(J40&gt;L40,"○",IF(J40=L40,"△","●")))</f>
        <v/>
      </c>
      <c r="J40" s="12"/>
      <c r="K40" s="27" t="s">
        <v>27</v>
      </c>
      <c r="L40" s="13"/>
      <c r="M40" s="52"/>
      <c r="N40" s="53"/>
      <c r="O40" s="53"/>
      <c r="P40" s="54"/>
      <c r="Q40" s="11" t="str">
        <f t="shared" si="36"/>
        <v/>
      </c>
      <c r="R40" s="12"/>
      <c r="S40" s="27" t="s">
        <v>27</v>
      </c>
      <c r="T40" s="13"/>
      <c r="U40" s="11" t="str">
        <f t="shared" si="37"/>
        <v/>
      </c>
      <c r="V40" s="12"/>
      <c r="W40" s="27" t="s">
        <v>27</v>
      </c>
      <c r="X40" s="13"/>
      <c r="Y40" s="32">
        <f t="shared" si="41"/>
        <v>0</v>
      </c>
      <c r="Z40" s="32">
        <f t="shared" si="42"/>
        <v>0</v>
      </c>
      <c r="AA40" s="32">
        <f t="shared" si="43"/>
        <v>0</v>
      </c>
      <c r="AB40" s="15">
        <f t="shared" si="38"/>
        <v>0</v>
      </c>
      <c r="AC40" s="14">
        <f>+F40+J40+R40+V40-H40-L40-T40-X40</f>
        <v>0</v>
      </c>
      <c r="AD40" s="32"/>
      <c r="AE40" s="30"/>
      <c r="AF40" s="46">
        <v>3</v>
      </c>
      <c r="AG40" s="47"/>
      <c r="AH40" s="47"/>
      <c r="AI40" s="48"/>
      <c r="AJ40" s="49">
        <f t="shared" si="39"/>
        <v>0.46527777777777773</v>
      </c>
      <c r="AK40" s="50"/>
      <c r="AL40" s="50"/>
      <c r="AM40" s="51"/>
      <c r="AN40" s="46"/>
      <c r="AO40" s="48"/>
      <c r="AP40" s="46" t="str">
        <f>+A42</f>
        <v>宮の丘</v>
      </c>
      <c r="AQ40" s="47"/>
      <c r="AR40" s="47"/>
      <c r="AS40" s="48"/>
      <c r="AT40" s="46" t="str">
        <f>+A38</f>
        <v>八軒北</v>
      </c>
      <c r="AU40" s="47"/>
      <c r="AV40" s="47"/>
      <c r="AW40" s="48"/>
      <c r="AX40" s="46" t="str">
        <f>+A40</f>
        <v>琴似中央</v>
      </c>
      <c r="AY40" s="47"/>
      <c r="AZ40" s="47"/>
      <c r="BA40" s="48"/>
      <c r="BB40" s="46" t="str">
        <f>+A41</f>
        <v>平和②</v>
      </c>
      <c r="BC40" s="47"/>
      <c r="BD40" s="47"/>
      <c r="BE40" s="48"/>
      <c r="BG40" s="33">
        <v>20</v>
      </c>
      <c r="BH40" s="33"/>
    </row>
    <row r="41" spans="1:60" ht="27" customHeight="1">
      <c r="A41" s="46" t="s">
        <v>42</v>
      </c>
      <c r="B41" s="47"/>
      <c r="C41" s="47"/>
      <c r="D41" s="48"/>
      <c r="E41" s="11" t="str">
        <f t="shared" si="40"/>
        <v/>
      </c>
      <c r="F41" s="34"/>
      <c r="G41" s="27" t="s">
        <v>27</v>
      </c>
      <c r="H41" s="13"/>
      <c r="I41" s="11" t="str">
        <f t="shared" si="44"/>
        <v/>
      </c>
      <c r="J41" s="12"/>
      <c r="K41" s="27" t="s">
        <v>27</v>
      </c>
      <c r="L41" s="13"/>
      <c r="M41" s="11" t="str">
        <f t="shared" ref="M41:M42" si="45">IF(N41="","",IF(N41&gt;P41,"○",IF(N41=P41,"△","●")))</f>
        <v/>
      </c>
      <c r="N41" s="12"/>
      <c r="O41" s="27" t="s">
        <v>27</v>
      </c>
      <c r="P41" s="13"/>
      <c r="Q41" s="52"/>
      <c r="R41" s="53"/>
      <c r="S41" s="53"/>
      <c r="T41" s="54"/>
      <c r="U41" s="11" t="str">
        <f t="shared" si="37"/>
        <v/>
      </c>
      <c r="V41" s="12"/>
      <c r="W41" s="27" t="s">
        <v>27</v>
      </c>
      <c r="X41" s="13"/>
      <c r="Y41" s="32">
        <f t="shared" si="41"/>
        <v>0</v>
      </c>
      <c r="Z41" s="32">
        <f t="shared" si="42"/>
        <v>0</v>
      </c>
      <c r="AA41" s="32">
        <f t="shared" si="43"/>
        <v>0</v>
      </c>
      <c r="AB41" s="15">
        <f t="shared" si="38"/>
        <v>0</v>
      </c>
      <c r="AC41" s="14">
        <f>+F41+J41+N41+V41-H41-L41-P41-X41</f>
        <v>0</v>
      </c>
      <c r="AD41" s="32"/>
      <c r="AE41" s="30"/>
      <c r="AF41" s="46">
        <v>4</v>
      </c>
      <c r="AG41" s="47"/>
      <c r="AH41" s="47"/>
      <c r="AI41" s="48"/>
      <c r="AJ41" s="49">
        <f t="shared" si="39"/>
        <v>0.47916666666666663</v>
      </c>
      <c r="AK41" s="50"/>
      <c r="AL41" s="50"/>
      <c r="AM41" s="51"/>
      <c r="AN41" s="46"/>
      <c r="AO41" s="48"/>
      <c r="AP41" s="46" t="str">
        <f>+A39</f>
        <v>琴　似</v>
      </c>
      <c r="AQ41" s="47"/>
      <c r="AR41" s="47"/>
      <c r="AS41" s="48"/>
      <c r="AT41" s="46" t="str">
        <f>+A40</f>
        <v>琴似中央</v>
      </c>
      <c r="AU41" s="47"/>
      <c r="AV41" s="47"/>
      <c r="AW41" s="48"/>
      <c r="AX41" s="46" t="str">
        <f>+A42</f>
        <v>宮の丘</v>
      </c>
      <c r="AY41" s="47"/>
      <c r="AZ41" s="47"/>
      <c r="BA41" s="48"/>
      <c r="BB41" s="46" t="str">
        <f>+A38</f>
        <v>八軒北</v>
      </c>
      <c r="BC41" s="47"/>
      <c r="BD41" s="47"/>
      <c r="BE41" s="48"/>
      <c r="BG41" s="33">
        <v>20</v>
      </c>
      <c r="BH41" s="33"/>
    </row>
    <row r="42" spans="1:60" ht="27" customHeight="1">
      <c r="A42" s="46" t="s">
        <v>30</v>
      </c>
      <c r="B42" s="47"/>
      <c r="C42" s="47"/>
      <c r="D42" s="48"/>
      <c r="E42" s="11" t="str">
        <f t="shared" si="40"/>
        <v/>
      </c>
      <c r="F42" s="34"/>
      <c r="G42" s="27" t="s">
        <v>27</v>
      </c>
      <c r="H42" s="13"/>
      <c r="I42" s="11" t="str">
        <f t="shared" si="44"/>
        <v/>
      </c>
      <c r="J42" s="12"/>
      <c r="K42" s="27" t="s">
        <v>27</v>
      </c>
      <c r="L42" s="13"/>
      <c r="M42" s="11" t="str">
        <f t="shared" si="45"/>
        <v/>
      </c>
      <c r="N42" s="12"/>
      <c r="O42" s="27" t="s">
        <v>27</v>
      </c>
      <c r="P42" s="13"/>
      <c r="Q42" s="11" t="str">
        <f t="shared" ref="Q42" si="46">IF(R42="","",IF(R42&gt;T42,"○",IF(R42=T42,"△","●")))</f>
        <v/>
      </c>
      <c r="R42" s="12"/>
      <c r="S42" s="27" t="s">
        <v>27</v>
      </c>
      <c r="T42" s="13"/>
      <c r="U42" s="52"/>
      <c r="V42" s="53"/>
      <c r="W42" s="53"/>
      <c r="X42" s="54"/>
      <c r="Y42" s="32">
        <f t="shared" si="41"/>
        <v>0</v>
      </c>
      <c r="Z42" s="32">
        <f t="shared" si="42"/>
        <v>0</v>
      </c>
      <c r="AA42" s="32">
        <f t="shared" si="43"/>
        <v>0</v>
      </c>
      <c r="AB42" s="15">
        <f t="shared" si="38"/>
        <v>0</v>
      </c>
      <c r="AC42" s="14">
        <f>+F42+J42+N42+R42-H42-L42-P42-T42</f>
        <v>0</v>
      </c>
      <c r="AD42" s="32"/>
      <c r="AE42" s="30"/>
      <c r="AF42" s="46">
        <v>5</v>
      </c>
      <c r="AG42" s="47"/>
      <c r="AH42" s="47"/>
      <c r="AI42" s="48"/>
      <c r="AJ42" s="49">
        <f t="shared" si="39"/>
        <v>0.49305555555555552</v>
      </c>
      <c r="AK42" s="50"/>
      <c r="AL42" s="50"/>
      <c r="AM42" s="51"/>
      <c r="AN42" s="46"/>
      <c r="AO42" s="48"/>
      <c r="AP42" s="46" t="str">
        <f>+A41</f>
        <v>平和②</v>
      </c>
      <c r="AQ42" s="47"/>
      <c r="AR42" s="47"/>
      <c r="AS42" s="48"/>
      <c r="AT42" s="46" t="str">
        <f>+A42</f>
        <v>宮の丘</v>
      </c>
      <c r="AU42" s="47"/>
      <c r="AV42" s="47"/>
      <c r="AW42" s="48"/>
      <c r="AX42" s="46" t="str">
        <f>+A39</f>
        <v>琴　似</v>
      </c>
      <c r="AY42" s="47"/>
      <c r="AZ42" s="47"/>
      <c r="BA42" s="48"/>
      <c r="BB42" s="46" t="str">
        <f>+A40</f>
        <v>琴似中央</v>
      </c>
      <c r="BC42" s="47"/>
      <c r="BD42" s="47"/>
      <c r="BE42" s="48"/>
      <c r="BG42" s="33">
        <v>20</v>
      </c>
      <c r="BH42" s="33"/>
    </row>
    <row r="43" spans="1:60" ht="27" customHeight="1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5"/>
      <c r="V43" s="5"/>
      <c r="W43" s="5"/>
      <c r="X43" s="5"/>
      <c r="Y43" s="5"/>
      <c r="Z43" s="5"/>
      <c r="AA43" s="5"/>
      <c r="AB43" s="5"/>
      <c r="AC43" s="43" t="str">
        <f>IF(SUM(AC38:AC42)=0,"","NG")</f>
        <v/>
      </c>
      <c r="AD43" s="5"/>
      <c r="AE43" s="30"/>
      <c r="AF43" s="46">
        <v>6</v>
      </c>
      <c r="AG43" s="47"/>
      <c r="AH43" s="47"/>
      <c r="AI43" s="48"/>
      <c r="AJ43" s="49">
        <f t="shared" si="39"/>
        <v>0.50694444444444442</v>
      </c>
      <c r="AK43" s="50"/>
      <c r="AL43" s="50"/>
      <c r="AM43" s="51"/>
      <c r="AN43" s="46"/>
      <c r="AO43" s="48"/>
      <c r="AP43" s="46" t="str">
        <f>+A38</f>
        <v>八軒北</v>
      </c>
      <c r="AQ43" s="47"/>
      <c r="AR43" s="47"/>
      <c r="AS43" s="48"/>
      <c r="AT43" s="46" t="str">
        <f>+A40</f>
        <v>琴似中央</v>
      </c>
      <c r="AU43" s="47"/>
      <c r="AV43" s="47"/>
      <c r="AW43" s="48"/>
      <c r="AX43" s="46" t="str">
        <f>+A39</f>
        <v>琴　似</v>
      </c>
      <c r="AY43" s="47"/>
      <c r="AZ43" s="47"/>
      <c r="BA43" s="48"/>
      <c r="BB43" s="46" t="str">
        <f>+A41</f>
        <v>平和②</v>
      </c>
      <c r="BC43" s="47"/>
      <c r="BD43" s="47"/>
      <c r="BE43" s="48"/>
      <c r="BG43" s="33">
        <v>20</v>
      </c>
      <c r="BH43" s="33"/>
    </row>
    <row r="44" spans="1:60" ht="27" customHeight="1">
      <c r="A44" s="2"/>
      <c r="B44" s="2"/>
      <c r="C44" s="2"/>
      <c r="D44" s="2"/>
      <c r="E44" s="2"/>
      <c r="F44" s="2"/>
      <c r="G44" s="2"/>
      <c r="H44" s="2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62"/>
      <c r="Z44" s="62"/>
      <c r="AA44" s="62"/>
      <c r="AB44" s="62"/>
      <c r="AC44" s="62"/>
      <c r="AD44" s="62"/>
      <c r="AE44" s="28"/>
      <c r="AF44" s="46">
        <v>7</v>
      </c>
      <c r="AG44" s="47"/>
      <c r="AH44" s="47"/>
      <c r="AI44" s="48"/>
      <c r="AJ44" s="49">
        <f t="shared" si="39"/>
        <v>0.52083333333333326</v>
      </c>
      <c r="AK44" s="50"/>
      <c r="AL44" s="50"/>
      <c r="AM44" s="51"/>
      <c r="AN44" s="46"/>
      <c r="AO44" s="48"/>
      <c r="AP44" s="46" t="str">
        <f>+A39</f>
        <v>琴　似</v>
      </c>
      <c r="AQ44" s="47"/>
      <c r="AR44" s="47"/>
      <c r="AS44" s="48"/>
      <c r="AT44" s="46" t="str">
        <f>+A42</f>
        <v>宮の丘</v>
      </c>
      <c r="AU44" s="47"/>
      <c r="AV44" s="47"/>
      <c r="AW44" s="48"/>
      <c r="AX44" s="46" t="str">
        <f>+A38</f>
        <v>八軒北</v>
      </c>
      <c r="AY44" s="47"/>
      <c r="AZ44" s="47"/>
      <c r="BA44" s="48"/>
      <c r="BB44" s="46" t="str">
        <f>+A40</f>
        <v>琴似中央</v>
      </c>
      <c r="BC44" s="47"/>
      <c r="BD44" s="47"/>
      <c r="BE44" s="48"/>
      <c r="BG44" s="33">
        <v>20</v>
      </c>
      <c r="BH44" s="33"/>
    </row>
    <row r="45" spans="1:60" ht="27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0"/>
      <c r="Z45" s="30"/>
      <c r="AA45" s="30"/>
      <c r="AB45" s="10"/>
      <c r="AC45" s="10"/>
      <c r="AD45" s="10"/>
      <c r="AE45" s="30"/>
      <c r="AF45" s="46">
        <v>8</v>
      </c>
      <c r="AG45" s="47"/>
      <c r="AH45" s="47"/>
      <c r="AI45" s="48"/>
      <c r="AJ45" s="49">
        <f t="shared" si="39"/>
        <v>0.5347222222222221</v>
      </c>
      <c r="AK45" s="50"/>
      <c r="AL45" s="50"/>
      <c r="AM45" s="51"/>
      <c r="AN45" s="46"/>
      <c r="AO45" s="48"/>
      <c r="AP45" s="46" t="str">
        <f>+A38</f>
        <v>八軒北</v>
      </c>
      <c r="AQ45" s="47"/>
      <c r="AR45" s="47"/>
      <c r="AS45" s="48"/>
      <c r="AT45" s="46" t="str">
        <f>+A41</f>
        <v>平和②</v>
      </c>
      <c r="AU45" s="47"/>
      <c r="AV45" s="47"/>
      <c r="AW45" s="48"/>
      <c r="AX45" s="46" t="str">
        <f>+A39</f>
        <v>琴　似</v>
      </c>
      <c r="AY45" s="47"/>
      <c r="AZ45" s="47"/>
      <c r="BA45" s="48"/>
      <c r="BB45" s="46" t="str">
        <f>+A42</f>
        <v>宮の丘</v>
      </c>
      <c r="BC45" s="47"/>
      <c r="BD45" s="47"/>
      <c r="BE45" s="48"/>
      <c r="BG45" s="33">
        <v>20</v>
      </c>
      <c r="BH45" s="33"/>
    </row>
    <row r="46" spans="1:60" ht="27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0"/>
      <c r="Z46" s="30"/>
      <c r="AA46" s="30"/>
      <c r="AB46" s="30"/>
      <c r="AC46" s="9"/>
      <c r="AD46" s="30"/>
      <c r="AE46" s="30"/>
      <c r="AF46" s="46">
        <v>9</v>
      </c>
      <c r="AG46" s="47"/>
      <c r="AH46" s="47"/>
      <c r="AI46" s="48"/>
      <c r="AJ46" s="49">
        <f t="shared" si="39"/>
        <v>0.54861111111111094</v>
      </c>
      <c r="AK46" s="50"/>
      <c r="AL46" s="50"/>
      <c r="AM46" s="51"/>
      <c r="AN46" s="46"/>
      <c r="AO46" s="48"/>
      <c r="AP46" s="46" t="str">
        <f>+A40</f>
        <v>琴似中央</v>
      </c>
      <c r="AQ46" s="47"/>
      <c r="AR46" s="47"/>
      <c r="AS46" s="48"/>
      <c r="AT46" s="46" t="str">
        <f>+A42</f>
        <v>宮の丘</v>
      </c>
      <c r="AU46" s="47"/>
      <c r="AV46" s="47"/>
      <c r="AW46" s="48"/>
      <c r="AX46" s="46" t="str">
        <f>+A38</f>
        <v>八軒北</v>
      </c>
      <c r="AY46" s="47"/>
      <c r="AZ46" s="47"/>
      <c r="BA46" s="48"/>
      <c r="BB46" s="46" t="str">
        <f>+A41</f>
        <v>平和②</v>
      </c>
      <c r="BC46" s="47"/>
      <c r="BD46" s="47"/>
      <c r="BE46" s="48"/>
      <c r="BG46" s="33">
        <v>20</v>
      </c>
      <c r="BH46" s="33"/>
    </row>
    <row r="47" spans="1:60" ht="27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0"/>
      <c r="Z47" s="30"/>
      <c r="AA47" s="30"/>
      <c r="AB47" s="30"/>
      <c r="AC47" s="9"/>
      <c r="AD47" s="30"/>
      <c r="AE47" s="30"/>
      <c r="AF47" s="46">
        <v>10</v>
      </c>
      <c r="AG47" s="47"/>
      <c r="AH47" s="47"/>
      <c r="AI47" s="48"/>
      <c r="AJ47" s="49">
        <f t="shared" si="39"/>
        <v>0.56249999999999978</v>
      </c>
      <c r="AK47" s="50"/>
      <c r="AL47" s="50"/>
      <c r="AM47" s="51"/>
      <c r="AN47" s="46"/>
      <c r="AO47" s="48"/>
      <c r="AP47" s="46" t="str">
        <f>+A39</f>
        <v>琴　似</v>
      </c>
      <c r="AQ47" s="47"/>
      <c r="AR47" s="47"/>
      <c r="AS47" s="48"/>
      <c r="AT47" s="46" t="str">
        <f>+A41</f>
        <v>平和②</v>
      </c>
      <c r="AU47" s="47"/>
      <c r="AV47" s="47"/>
      <c r="AW47" s="48"/>
      <c r="AX47" s="46" t="str">
        <f>+A40</f>
        <v>琴似中央</v>
      </c>
      <c r="AY47" s="47"/>
      <c r="AZ47" s="47"/>
      <c r="BA47" s="48"/>
      <c r="BB47" s="46" t="str">
        <f>+A42</f>
        <v>宮の丘</v>
      </c>
      <c r="BC47" s="47"/>
      <c r="BD47" s="47"/>
      <c r="BE47" s="48"/>
      <c r="BG47" s="33">
        <v>20</v>
      </c>
      <c r="BH47" s="33"/>
    </row>
    <row r="48" spans="1:60" ht="27" customHeight="1"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</row>
  </sheetData>
  <mergeCells count="356">
    <mergeCell ref="AF47:AI47"/>
    <mergeCell ref="AJ47:AM47"/>
    <mergeCell ref="AN47:AO47"/>
    <mergeCell ref="AP47:AS47"/>
    <mergeCell ref="AT47:AW47"/>
    <mergeCell ref="AX47:BA47"/>
    <mergeCell ref="BB47:BE47"/>
    <mergeCell ref="BB44:BE44"/>
    <mergeCell ref="AF45:AI45"/>
    <mergeCell ref="AJ45:AM45"/>
    <mergeCell ref="AN45:AO45"/>
    <mergeCell ref="AP45:AS45"/>
    <mergeCell ref="AT45:AW45"/>
    <mergeCell ref="AX45:BA45"/>
    <mergeCell ref="BB45:BE45"/>
    <mergeCell ref="AF46:AI46"/>
    <mergeCell ref="AJ46:AM46"/>
    <mergeCell ref="AN46:AO46"/>
    <mergeCell ref="AP46:AS46"/>
    <mergeCell ref="AT46:AW46"/>
    <mergeCell ref="AX46:BA46"/>
    <mergeCell ref="BB46:BE46"/>
    <mergeCell ref="Y44:Z44"/>
    <mergeCell ref="AA44:AB44"/>
    <mergeCell ref="AC44:AD44"/>
    <mergeCell ref="AF44:AI44"/>
    <mergeCell ref="AJ44:AM44"/>
    <mergeCell ref="AN44:AO44"/>
    <mergeCell ref="AP44:AS44"/>
    <mergeCell ref="AT44:AW44"/>
    <mergeCell ref="AX44:BA44"/>
    <mergeCell ref="BB42:BE42"/>
    <mergeCell ref="A43:T43"/>
    <mergeCell ref="AJ43:AM43"/>
    <mergeCell ref="AN43:AO43"/>
    <mergeCell ref="AT43:AW43"/>
    <mergeCell ref="AX43:BA43"/>
    <mergeCell ref="BB43:BE43"/>
    <mergeCell ref="AP42:AS42"/>
    <mergeCell ref="AT42:AW42"/>
    <mergeCell ref="AF43:AI43"/>
    <mergeCell ref="AP43:AS43"/>
    <mergeCell ref="A42:D42"/>
    <mergeCell ref="U42:X42"/>
    <mergeCell ref="AJ42:AM42"/>
    <mergeCell ref="AN42:AO42"/>
    <mergeCell ref="AX42:BA42"/>
    <mergeCell ref="BB38:BE38"/>
    <mergeCell ref="AJ39:AM39"/>
    <mergeCell ref="AN39:AO39"/>
    <mergeCell ref="BB39:BE39"/>
    <mergeCell ref="AJ40:AM40"/>
    <mergeCell ref="AN40:AO40"/>
    <mergeCell ref="BB40:BE40"/>
    <mergeCell ref="A41:D41"/>
    <mergeCell ref="Q41:T41"/>
    <mergeCell ref="AJ41:AM41"/>
    <mergeCell ref="AN41:AO41"/>
    <mergeCell ref="AT41:AW41"/>
    <mergeCell ref="AX41:BA41"/>
    <mergeCell ref="BB41:BE41"/>
    <mergeCell ref="AF41:AI41"/>
    <mergeCell ref="AT38:AW38"/>
    <mergeCell ref="AX38:BA38"/>
    <mergeCell ref="A38:D38"/>
    <mergeCell ref="E38:H38"/>
    <mergeCell ref="AF38:AI38"/>
    <mergeCell ref="AP38:AS38"/>
    <mergeCell ref="AJ38:AM38"/>
    <mergeCell ref="AN38:AO38"/>
    <mergeCell ref="A39:D39"/>
    <mergeCell ref="AF25:AI25"/>
    <mergeCell ref="AJ25:AM25"/>
    <mergeCell ref="AN25:AO25"/>
    <mergeCell ref="AP25:AS25"/>
    <mergeCell ref="AT25:AW25"/>
    <mergeCell ref="AX25:BA25"/>
    <mergeCell ref="BB25:BE25"/>
    <mergeCell ref="A36:B36"/>
    <mergeCell ref="C36:I36"/>
    <mergeCell ref="Y36:Z36"/>
    <mergeCell ref="AA36:AB36"/>
    <mergeCell ref="AC36:AD36"/>
    <mergeCell ref="AJ36:AM36"/>
    <mergeCell ref="AO36:AQ36"/>
    <mergeCell ref="A26:H26"/>
    <mergeCell ref="A27:B27"/>
    <mergeCell ref="C27:I27"/>
    <mergeCell ref="N27:O27"/>
    <mergeCell ref="U27:V27"/>
    <mergeCell ref="W27:X27"/>
    <mergeCell ref="Y27:Z27"/>
    <mergeCell ref="AF36:AI36"/>
    <mergeCell ref="A28:D28"/>
    <mergeCell ref="E28:H28"/>
    <mergeCell ref="BB22:BE22"/>
    <mergeCell ref="AT23:AW23"/>
    <mergeCell ref="AX23:BA23"/>
    <mergeCell ref="BB23:BE23"/>
    <mergeCell ref="AF24:AI24"/>
    <mergeCell ref="AJ24:AM24"/>
    <mergeCell ref="AN24:AO24"/>
    <mergeCell ref="AP24:AS24"/>
    <mergeCell ref="AT24:AW24"/>
    <mergeCell ref="AX24:BA24"/>
    <mergeCell ref="BB24:BE24"/>
    <mergeCell ref="AF23:AI23"/>
    <mergeCell ref="AJ23:AM23"/>
    <mergeCell ref="AN23:AO23"/>
    <mergeCell ref="AP23:AS23"/>
    <mergeCell ref="Y22:Z22"/>
    <mergeCell ref="AA22:AB22"/>
    <mergeCell ref="AC22:AD22"/>
    <mergeCell ref="AF22:AI22"/>
    <mergeCell ref="AJ22:AM22"/>
    <mergeCell ref="AN22:AO22"/>
    <mergeCell ref="AP22:AS22"/>
    <mergeCell ref="AT22:AW22"/>
    <mergeCell ref="AX22:BA22"/>
    <mergeCell ref="AF20:AI20"/>
    <mergeCell ref="AJ20:AM20"/>
    <mergeCell ref="AN20:AO20"/>
    <mergeCell ref="AP20:AS20"/>
    <mergeCell ref="AT20:AW20"/>
    <mergeCell ref="AX20:BA20"/>
    <mergeCell ref="BB20:BE20"/>
    <mergeCell ref="A21:T21"/>
    <mergeCell ref="AF21:AI21"/>
    <mergeCell ref="AJ21:AM21"/>
    <mergeCell ref="AN21:AO21"/>
    <mergeCell ref="AP21:AS21"/>
    <mergeCell ref="AT21:AW21"/>
    <mergeCell ref="AX21:BA21"/>
    <mergeCell ref="BB21:BE21"/>
    <mergeCell ref="BB18:BE18"/>
    <mergeCell ref="A19:D19"/>
    <mergeCell ref="Q19:T19"/>
    <mergeCell ref="AF19:AI19"/>
    <mergeCell ref="AJ19:AM19"/>
    <mergeCell ref="AN19:AO19"/>
    <mergeCell ref="AP19:AS19"/>
    <mergeCell ref="AT19:AW19"/>
    <mergeCell ref="AX19:BA19"/>
    <mergeCell ref="BB19:BE19"/>
    <mergeCell ref="AT18:AW18"/>
    <mergeCell ref="AX18:BA18"/>
    <mergeCell ref="AX11:BA11"/>
    <mergeCell ref="BB11:BE11"/>
    <mergeCell ref="AF10:AI10"/>
    <mergeCell ref="AJ10:AM10"/>
    <mergeCell ref="AN10:AO10"/>
    <mergeCell ref="AP10:AS10"/>
    <mergeCell ref="A9:D9"/>
    <mergeCell ref="M9:P9"/>
    <mergeCell ref="AF9:AI9"/>
    <mergeCell ref="AJ9:AM9"/>
    <mergeCell ref="AN9:AO9"/>
    <mergeCell ref="AX10:BA10"/>
    <mergeCell ref="BB10:BE10"/>
    <mergeCell ref="A10:D10"/>
    <mergeCell ref="Q10:T10"/>
    <mergeCell ref="AN11:AO11"/>
    <mergeCell ref="AP11:AS11"/>
    <mergeCell ref="AT11:AW11"/>
    <mergeCell ref="AT10:AW10"/>
    <mergeCell ref="AF11:AI11"/>
    <mergeCell ref="AJ11:AM11"/>
    <mergeCell ref="AX9:BA9"/>
    <mergeCell ref="BB9:BE9"/>
    <mergeCell ref="AT16:AW16"/>
    <mergeCell ref="AX15:BE15"/>
    <mergeCell ref="AN17:AO17"/>
    <mergeCell ref="AT14:BE14"/>
    <mergeCell ref="Y14:Z14"/>
    <mergeCell ref="AA14:AB14"/>
    <mergeCell ref="AC14:AD14"/>
    <mergeCell ref="A14:B14"/>
    <mergeCell ref="C14:I14"/>
    <mergeCell ref="A15:D15"/>
    <mergeCell ref="E15:H15"/>
    <mergeCell ref="I15:L15"/>
    <mergeCell ref="M15:P15"/>
    <mergeCell ref="Q15:T15"/>
    <mergeCell ref="U15:X15"/>
    <mergeCell ref="AJ37:AM37"/>
    <mergeCell ref="AN37:AO37"/>
    <mergeCell ref="AP37:AW37"/>
    <mergeCell ref="AX37:BE37"/>
    <mergeCell ref="BB12:BE12"/>
    <mergeCell ref="AF12:AI12"/>
    <mergeCell ref="AJ12:AM12"/>
    <mergeCell ref="AN12:AO12"/>
    <mergeCell ref="AP12:AS12"/>
    <mergeCell ref="AT12:AW12"/>
    <mergeCell ref="AX12:BA12"/>
    <mergeCell ref="AF18:AI18"/>
    <mergeCell ref="AJ18:AM18"/>
    <mergeCell ref="AN18:AO18"/>
    <mergeCell ref="AP18:AS18"/>
    <mergeCell ref="AX17:BA17"/>
    <mergeCell ref="BB17:BE17"/>
    <mergeCell ref="AX29:BA29"/>
    <mergeCell ref="BB29:BE29"/>
    <mergeCell ref="AP17:AS17"/>
    <mergeCell ref="AO14:AQ14"/>
    <mergeCell ref="AX16:BA16"/>
    <mergeCell ref="BB16:BE16"/>
    <mergeCell ref="AF14:AI14"/>
    <mergeCell ref="N5:O5"/>
    <mergeCell ref="U5:V5"/>
    <mergeCell ref="W5:X5"/>
    <mergeCell ref="Y5:Z5"/>
    <mergeCell ref="AX7:BA7"/>
    <mergeCell ref="BB7:BE7"/>
    <mergeCell ref="A8:D8"/>
    <mergeCell ref="I8:L8"/>
    <mergeCell ref="AF8:AI8"/>
    <mergeCell ref="AJ8:AM8"/>
    <mergeCell ref="AN8:AO8"/>
    <mergeCell ref="AP8:AS8"/>
    <mergeCell ref="AT8:AW8"/>
    <mergeCell ref="AX8:BA8"/>
    <mergeCell ref="BB8:BE8"/>
    <mergeCell ref="AR5:AT5"/>
    <mergeCell ref="AO5:AQ5"/>
    <mergeCell ref="AN6:AO6"/>
    <mergeCell ref="AP6:AW6"/>
    <mergeCell ref="A1:R2"/>
    <mergeCell ref="S1:Z1"/>
    <mergeCell ref="S2:Z2"/>
    <mergeCell ref="A4:H4"/>
    <mergeCell ref="AX6:BE6"/>
    <mergeCell ref="A7:D7"/>
    <mergeCell ref="E7:H7"/>
    <mergeCell ref="AF7:AI7"/>
    <mergeCell ref="AJ7:AM7"/>
    <mergeCell ref="AN7:AO7"/>
    <mergeCell ref="AP7:AS7"/>
    <mergeCell ref="AT7:AW7"/>
    <mergeCell ref="AF5:AI5"/>
    <mergeCell ref="AJ5:AM5"/>
    <mergeCell ref="A6:D6"/>
    <mergeCell ref="E6:H6"/>
    <mergeCell ref="AF1:BE2"/>
    <mergeCell ref="I6:L6"/>
    <mergeCell ref="M6:P6"/>
    <mergeCell ref="Q6:T6"/>
    <mergeCell ref="AF6:AI6"/>
    <mergeCell ref="AJ6:AM6"/>
    <mergeCell ref="A5:B5"/>
    <mergeCell ref="C5:I5"/>
    <mergeCell ref="A40:D40"/>
    <mergeCell ref="M40:P40"/>
    <mergeCell ref="AF40:AI40"/>
    <mergeCell ref="AP40:AS40"/>
    <mergeCell ref="AT40:AW40"/>
    <mergeCell ref="AX40:BA40"/>
    <mergeCell ref="A13:H13"/>
    <mergeCell ref="A18:D18"/>
    <mergeCell ref="M18:P18"/>
    <mergeCell ref="A37:D37"/>
    <mergeCell ref="E37:H37"/>
    <mergeCell ref="I37:L37"/>
    <mergeCell ref="M37:P37"/>
    <mergeCell ref="Q37:T37"/>
    <mergeCell ref="U37:X37"/>
    <mergeCell ref="A17:D17"/>
    <mergeCell ref="I17:L17"/>
    <mergeCell ref="A16:D16"/>
    <mergeCell ref="E16:H16"/>
    <mergeCell ref="A20:D20"/>
    <mergeCell ref="U20:X20"/>
    <mergeCell ref="A29:D29"/>
    <mergeCell ref="E29:H29"/>
    <mergeCell ref="AF37:AI37"/>
    <mergeCell ref="AP41:AS41"/>
    <mergeCell ref="AF42:AI42"/>
    <mergeCell ref="A35:H35"/>
    <mergeCell ref="AN30:AO30"/>
    <mergeCell ref="AP30:AS30"/>
    <mergeCell ref="AT30:AW30"/>
    <mergeCell ref="A32:D32"/>
    <mergeCell ref="Q32:T32"/>
    <mergeCell ref="AF32:AI32"/>
    <mergeCell ref="AJ32:AM32"/>
    <mergeCell ref="AN32:AO32"/>
    <mergeCell ref="AP32:AS32"/>
    <mergeCell ref="AT32:AW32"/>
    <mergeCell ref="A30:D30"/>
    <mergeCell ref="AT36:BE36"/>
    <mergeCell ref="AF33:AI33"/>
    <mergeCell ref="AJ33:AM33"/>
    <mergeCell ref="AN33:AO33"/>
    <mergeCell ref="AP33:AS33"/>
    <mergeCell ref="I39:L39"/>
    <mergeCell ref="AF39:AI39"/>
    <mergeCell ref="AP39:AS39"/>
    <mergeCell ref="AT39:AW39"/>
    <mergeCell ref="AX39:BA39"/>
    <mergeCell ref="I28:L28"/>
    <mergeCell ref="M28:P28"/>
    <mergeCell ref="Q28:T28"/>
    <mergeCell ref="AF28:AI28"/>
    <mergeCell ref="AJ28:AM28"/>
    <mergeCell ref="AN28:AO28"/>
    <mergeCell ref="AP28:AW28"/>
    <mergeCell ref="I30:L30"/>
    <mergeCell ref="AF30:AI30"/>
    <mergeCell ref="AJ30:AM30"/>
    <mergeCell ref="AF29:AI29"/>
    <mergeCell ref="AJ29:AM29"/>
    <mergeCell ref="AN29:AO29"/>
    <mergeCell ref="AP29:AS29"/>
    <mergeCell ref="AT29:AW29"/>
    <mergeCell ref="A31:D31"/>
    <mergeCell ref="M31:P31"/>
    <mergeCell ref="AF31:AI31"/>
    <mergeCell ref="AJ31:AM31"/>
    <mergeCell ref="AN31:AO31"/>
    <mergeCell ref="AP31:AS31"/>
    <mergeCell ref="AT31:AW31"/>
    <mergeCell ref="AX31:BA31"/>
    <mergeCell ref="BB31:BE31"/>
    <mergeCell ref="AF34:AI34"/>
    <mergeCell ref="AJ34:AM34"/>
    <mergeCell ref="AN34:AO34"/>
    <mergeCell ref="AP34:AS34"/>
    <mergeCell ref="AT34:AW34"/>
    <mergeCell ref="AX34:BA34"/>
    <mergeCell ref="BB34:BE34"/>
    <mergeCell ref="AX32:BA32"/>
    <mergeCell ref="BB32:BE32"/>
    <mergeCell ref="AF27:AI27"/>
    <mergeCell ref="AJ27:AM27"/>
    <mergeCell ref="AO27:AQ27"/>
    <mergeCell ref="AR27:AT27"/>
    <mergeCell ref="AP9:AS9"/>
    <mergeCell ref="AT9:AW9"/>
    <mergeCell ref="AT33:AW33"/>
    <mergeCell ref="AX33:BA33"/>
    <mergeCell ref="BB33:BE33"/>
    <mergeCell ref="AX30:BA30"/>
    <mergeCell ref="BB30:BE30"/>
    <mergeCell ref="AX28:BE28"/>
    <mergeCell ref="AJ14:AM14"/>
    <mergeCell ref="AF15:AI15"/>
    <mergeCell ref="AJ15:AM15"/>
    <mergeCell ref="AN15:AO15"/>
    <mergeCell ref="AP15:AW15"/>
    <mergeCell ref="AF17:AI17"/>
    <mergeCell ref="AJ17:AM17"/>
    <mergeCell ref="AT17:AW17"/>
    <mergeCell ref="AF16:AI16"/>
    <mergeCell ref="AJ16:AM16"/>
    <mergeCell ref="AN16:AO16"/>
    <mergeCell ref="AP16:AS16"/>
  </mergeCells>
  <phoneticPr fontId="1"/>
  <printOptions horizontalCentered="1" verticalCentered="1"/>
  <pageMargins left="0.59055118110236227" right="0.59055118110236227" top="0.51181102362204722" bottom="0.51181102362204722" header="0.51181102362204722" footer="0.5118110236220472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U-11</vt:lpstr>
      <vt:lpstr>'U-11'!Print_Area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uclientc</dc:creator>
  <cp:lastModifiedBy>Owner</cp:lastModifiedBy>
  <cp:lastPrinted>2018-10-12T03:44:06Z</cp:lastPrinted>
  <dcterms:created xsi:type="dcterms:W3CDTF">2017-07-27T07:57:01Z</dcterms:created>
  <dcterms:modified xsi:type="dcterms:W3CDTF">2018-10-16T04:33:43Z</dcterms:modified>
</cp:coreProperties>
</file>